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codeName="ThisWorkbook" autoCompressPictures="0"/>
  <bookViews>
    <workbookView xWindow="0" yWindow="0" windowWidth="25600" windowHeight="14160"/>
  </bookViews>
  <sheets>
    <sheet name="Tasa Efectiva" sheetId="4" r:id="rId1"/>
    <sheet name="PARAMETRIZACION" sheetId="6" state="hidden" r:id="rId2"/>
  </sheets>
  <definedNames>
    <definedName name="PERIODICIDAD">PARAMETRIZACION!#REF!</definedName>
    <definedName name="_xlnm.Print_Area" localSheetId="0">'Tasa Efectiva'!$A$1:$J$25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4" l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33" i="4"/>
  <c r="P4" i="4"/>
  <c r="M5" i="4"/>
  <c r="D21" i="4"/>
  <c r="J32" i="4"/>
  <c r="V30" i="4"/>
  <c r="J30" i="4"/>
  <c r="M14" i="4"/>
  <c r="V32" i="4"/>
  <c r="E11" i="6"/>
  <c r="M4" i="4"/>
  <c r="P8" i="4"/>
  <c r="U32" i="4"/>
  <c r="B32" i="4"/>
  <c r="G32" i="4"/>
  <c r="G33" i="4"/>
  <c r="M34" i="4"/>
  <c r="M35" i="4"/>
  <c r="T33" i="4"/>
  <c r="R32" i="4"/>
  <c r="N32" i="4"/>
  <c r="S32" i="4"/>
  <c r="S33" i="4"/>
  <c r="S34" i="4"/>
  <c r="B15" i="4"/>
  <c r="H33" i="4"/>
  <c r="C33" i="4"/>
  <c r="F32" i="4"/>
  <c r="A34" i="4"/>
  <c r="F34" i="4"/>
  <c r="P6" i="4"/>
  <c r="Q1" i="4"/>
  <c r="G4" i="6"/>
  <c r="F4" i="6"/>
  <c r="E4" i="6"/>
  <c r="G6" i="6"/>
  <c r="F6" i="6"/>
  <c r="E6" i="6"/>
  <c r="G5" i="6"/>
  <c r="F5" i="6"/>
  <c r="E5" i="6"/>
  <c r="G11" i="6"/>
  <c r="F11" i="6"/>
  <c r="G13" i="6"/>
  <c r="F13" i="6"/>
  <c r="E13" i="6"/>
  <c r="G12" i="6"/>
  <c r="F12" i="6"/>
  <c r="E12" i="6"/>
  <c r="I32" i="4"/>
  <c r="F33" i="4"/>
  <c r="T34" i="4"/>
  <c r="H34" i="4"/>
  <c r="A35" i="4"/>
  <c r="A36" i="4"/>
  <c r="G34" i="4"/>
  <c r="G35" i="4"/>
  <c r="E33" i="4"/>
  <c r="H35" i="4"/>
  <c r="T35" i="4"/>
  <c r="M36" i="4"/>
  <c r="A37" i="4"/>
  <c r="H36" i="4"/>
  <c r="F36" i="4"/>
  <c r="F35" i="4"/>
  <c r="S35" i="4"/>
  <c r="S36" i="4"/>
  <c r="G36" i="4"/>
  <c r="D33" i="4"/>
  <c r="C34" i="4"/>
  <c r="E34" i="4"/>
  <c r="G37" i="4"/>
  <c r="H37" i="4"/>
  <c r="F37" i="4"/>
  <c r="A38" i="4"/>
  <c r="M37" i="4"/>
  <c r="T36" i="4"/>
  <c r="D34" i="4"/>
  <c r="C35" i="4"/>
  <c r="M38" i="4"/>
  <c r="T37" i="4"/>
  <c r="S37" i="4"/>
  <c r="S38" i="4"/>
  <c r="H38" i="4"/>
  <c r="A39" i="4"/>
  <c r="G38" i="4"/>
  <c r="E35" i="4"/>
  <c r="G39" i="4"/>
  <c r="H39" i="4"/>
  <c r="C39" i="4"/>
  <c r="E39" i="4"/>
  <c r="F39" i="4"/>
  <c r="A40" i="4"/>
  <c r="T38" i="4"/>
  <c r="M39" i="4"/>
  <c r="D35" i="4"/>
  <c r="C36" i="4"/>
  <c r="D39" i="4"/>
  <c r="F40" i="4"/>
  <c r="G40" i="4"/>
  <c r="A41" i="4"/>
  <c r="C40" i="4"/>
  <c r="E40" i="4"/>
  <c r="H40" i="4"/>
  <c r="D40" i="4"/>
  <c r="S39" i="4"/>
  <c r="M40" i="4"/>
  <c r="T39" i="4"/>
  <c r="E36" i="4"/>
  <c r="G41" i="4"/>
  <c r="H41" i="4"/>
  <c r="F41" i="4"/>
  <c r="A42" i="4"/>
  <c r="C41" i="4"/>
  <c r="E41" i="4"/>
  <c r="S40" i="4"/>
  <c r="T40" i="4"/>
  <c r="M41" i="4"/>
  <c r="D36" i="4"/>
  <c r="C37" i="4"/>
  <c r="G42" i="4"/>
  <c r="F42" i="4"/>
  <c r="H42" i="4"/>
  <c r="C42" i="4"/>
  <c r="E42" i="4"/>
  <c r="A43" i="4"/>
  <c r="S41" i="4"/>
  <c r="T41" i="4"/>
  <c r="M42" i="4"/>
  <c r="D41" i="4"/>
  <c r="E37" i="4"/>
  <c r="D42" i="4"/>
  <c r="S42" i="4"/>
  <c r="T42" i="4"/>
  <c r="M43" i="4"/>
  <c r="G43" i="4"/>
  <c r="A44" i="4"/>
  <c r="H43" i="4"/>
  <c r="F43" i="4"/>
  <c r="C43" i="4"/>
  <c r="E43" i="4"/>
  <c r="D37" i="4"/>
  <c r="C38" i="4"/>
  <c r="S43" i="4"/>
  <c r="M44" i="4"/>
  <c r="T43" i="4"/>
  <c r="D43" i="4"/>
  <c r="H44" i="4"/>
  <c r="C44" i="4"/>
  <c r="E44" i="4"/>
  <c r="A45" i="4"/>
  <c r="G44" i="4"/>
  <c r="F44" i="4"/>
  <c r="D44" i="4"/>
  <c r="E38" i="4"/>
  <c r="D38" i="4"/>
  <c r="F38" i="4"/>
  <c r="F45" i="4"/>
  <c r="A46" i="4"/>
  <c r="G45" i="4"/>
  <c r="C45" i="4"/>
  <c r="E45" i="4"/>
  <c r="H45" i="4"/>
  <c r="T44" i="4"/>
  <c r="M45" i="4"/>
  <c r="S44" i="4"/>
  <c r="T45" i="4"/>
  <c r="S45" i="4"/>
  <c r="M46" i="4"/>
  <c r="D45" i="4"/>
  <c r="C46" i="4"/>
  <c r="E46" i="4"/>
  <c r="F46" i="4"/>
  <c r="H46" i="4"/>
  <c r="G46" i="4"/>
  <c r="A47" i="4"/>
  <c r="M47" i="4"/>
  <c r="T46" i="4"/>
  <c r="S46" i="4"/>
  <c r="D46" i="4"/>
  <c r="G47" i="4"/>
  <c r="H47" i="4"/>
  <c r="A48" i="4"/>
  <c r="C47" i="4"/>
  <c r="E47" i="4"/>
  <c r="F47" i="4"/>
  <c r="G48" i="4"/>
  <c r="A49" i="4"/>
  <c r="H48" i="4"/>
  <c r="C48" i="4"/>
  <c r="E48" i="4"/>
  <c r="F48" i="4"/>
  <c r="D48" i="4"/>
  <c r="D47" i="4"/>
  <c r="M48" i="4"/>
  <c r="T47" i="4"/>
  <c r="S47" i="4"/>
  <c r="G49" i="4"/>
  <c r="F49" i="4"/>
  <c r="H49" i="4"/>
  <c r="C49" i="4"/>
  <c r="E49" i="4"/>
  <c r="A50" i="4"/>
  <c r="D49" i="4"/>
  <c r="T48" i="4"/>
  <c r="S48" i="4"/>
  <c r="M49" i="4"/>
  <c r="T49" i="4"/>
  <c r="S49" i="4"/>
  <c r="M50" i="4"/>
  <c r="G50" i="4"/>
  <c r="A51" i="4"/>
  <c r="H50" i="4"/>
  <c r="F50" i="4"/>
  <c r="C50" i="4"/>
  <c r="E50" i="4"/>
  <c r="D50" i="4"/>
  <c r="T50" i="4"/>
  <c r="M51" i="4"/>
  <c r="S50" i="4"/>
  <c r="A52" i="4"/>
  <c r="C51" i="4"/>
  <c r="E51" i="4"/>
  <c r="H51" i="4"/>
  <c r="G51" i="4"/>
  <c r="F51" i="4"/>
  <c r="D51" i="4"/>
  <c r="A53" i="4"/>
  <c r="C52" i="4"/>
  <c r="E52" i="4"/>
  <c r="H52" i="4"/>
  <c r="G52" i="4"/>
  <c r="F52" i="4"/>
  <c r="D52" i="4"/>
  <c r="M52" i="4"/>
  <c r="T51" i="4"/>
  <c r="S51" i="4"/>
  <c r="S52" i="4"/>
  <c r="M53" i="4"/>
  <c r="T52" i="4"/>
  <c r="H53" i="4"/>
  <c r="G53" i="4"/>
  <c r="C53" i="4"/>
  <c r="E53" i="4"/>
  <c r="A54" i="4"/>
  <c r="F53" i="4"/>
  <c r="A55" i="4"/>
  <c r="H54" i="4"/>
  <c r="C54" i="4"/>
  <c r="E54" i="4"/>
  <c r="G54" i="4"/>
  <c r="F54" i="4"/>
  <c r="M54" i="4"/>
  <c r="S53" i="4"/>
  <c r="T53" i="4"/>
  <c r="D53" i="4"/>
  <c r="D54" i="4"/>
  <c r="C55" i="4"/>
  <c r="E55" i="4"/>
  <c r="G55" i="4"/>
  <c r="H55" i="4"/>
  <c r="A56" i="4"/>
  <c r="F55" i="4"/>
  <c r="D55" i="4"/>
  <c r="T54" i="4"/>
  <c r="S54" i="4"/>
  <c r="M55" i="4"/>
  <c r="T55" i="4"/>
  <c r="M56" i="4"/>
  <c r="S55" i="4"/>
  <c r="H56" i="4"/>
  <c r="C56" i="4"/>
  <c r="E56" i="4"/>
  <c r="F56" i="4"/>
  <c r="G56" i="4"/>
  <c r="A57" i="4"/>
  <c r="S56" i="4"/>
  <c r="T56" i="4"/>
  <c r="M57" i="4"/>
  <c r="D56" i="4"/>
  <c r="F57" i="4"/>
  <c r="C57" i="4"/>
  <c r="E57" i="4"/>
  <c r="G57" i="4"/>
  <c r="H57" i="4"/>
  <c r="A58" i="4"/>
  <c r="D57" i="4"/>
  <c r="M58" i="4"/>
  <c r="S57" i="4"/>
  <c r="T57" i="4"/>
  <c r="F58" i="4"/>
  <c r="G58" i="4"/>
  <c r="C58" i="4"/>
  <c r="E58" i="4"/>
  <c r="A59" i="4"/>
  <c r="H58" i="4"/>
  <c r="D58" i="4"/>
  <c r="A60" i="4"/>
  <c r="C59" i="4"/>
  <c r="E59" i="4"/>
  <c r="F59" i="4"/>
  <c r="G59" i="4"/>
  <c r="H59" i="4"/>
  <c r="D59" i="4"/>
  <c r="S58" i="4"/>
  <c r="M59" i="4"/>
  <c r="T58" i="4"/>
  <c r="T59" i="4"/>
  <c r="S59" i="4"/>
  <c r="M60" i="4"/>
  <c r="A61" i="4"/>
  <c r="C60" i="4"/>
  <c r="E60" i="4"/>
  <c r="F60" i="4"/>
  <c r="G60" i="4"/>
  <c r="H60" i="4"/>
  <c r="D60" i="4"/>
  <c r="T60" i="4"/>
  <c r="M61" i="4"/>
  <c r="S60" i="4"/>
  <c r="A62" i="4"/>
  <c r="H61" i="4"/>
  <c r="C61" i="4"/>
  <c r="E61" i="4"/>
  <c r="F61" i="4"/>
  <c r="G61" i="4"/>
  <c r="M62" i="4"/>
  <c r="S61" i="4"/>
  <c r="T61" i="4"/>
  <c r="D61" i="4"/>
  <c r="A63" i="4"/>
  <c r="G62" i="4"/>
  <c r="F62" i="4"/>
  <c r="C62" i="4"/>
  <c r="E62" i="4"/>
  <c r="H62" i="4"/>
  <c r="D62" i="4"/>
  <c r="H63" i="4"/>
  <c r="G63" i="4"/>
  <c r="C63" i="4"/>
  <c r="E63" i="4"/>
  <c r="F63" i="4"/>
  <c r="A64" i="4"/>
  <c r="M63" i="4"/>
  <c r="T62" i="4"/>
  <c r="S62" i="4"/>
  <c r="M64" i="4"/>
  <c r="S63" i="4"/>
  <c r="T63" i="4"/>
  <c r="D63" i="4"/>
  <c r="H64" i="4"/>
  <c r="C64" i="4"/>
  <c r="E64" i="4"/>
  <c r="F64" i="4"/>
  <c r="G64" i="4"/>
  <c r="A65" i="4"/>
  <c r="D64" i="4"/>
  <c r="F65" i="4"/>
  <c r="H65" i="4"/>
  <c r="G65" i="4"/>
  <c r="A66" i="4"/>
  <c r="C65" i="4"/>
  <c r="E65" i="4"/>
  <c r="S64" i="4"/>
  <c r="T64" i="4"/>
  <c r="M65" i="4"/>
  <c r="D65" i="4"/>
  <c r="C66" i="4"/>
  <c r="E66" i="4"/>
  <c r="F66" i="4"/>
  <c r="G66" i="4"/>
  <c r="H66" i="4"/>
  <c r="A67" i="4"/>
  <c r="D66" i="4"/>
  <c r="T65" i="4"/>
  <c r="S65" i="4"/>
  <c r="M66" i="4"/>
  <c r="M67" i="4"/>
  <c r="T66" i="4"/>
  <c r="S66" i="4"/>
  <c r="G67" i="4"/>
  <c r="A68" i="4"/>
  <c r="H67" i="4"/>
  <c r="C67" i="4"/>
  <c r="E67" i="4"/>
  <c r="F67" i="4"/>
  <c r="D67" i="4"/>
  <c r="M68" i="4"/>
  <c r="S67" i="4"/>
  <c r="T67" i="4"/>
  <c r="H68" i="4"/>
  <c r="A69" i="4"/>
  <c r="C68" i="4"/>
  <c r="E68" i="4"/>
  <c r="F68" i="4"/>
  <c r="G68" i="4"/>
  <c r="D68" i="4"/>
  <c r="F69" i="4"/>
  <c r="H69" i="4"/>
  <c r="C69" i="4"/>
  <c r="E69" i="4"/>
  <c r="A70" i="4"/>
  <c r="G69" i="4"/>
  <c r="T68" i="4"/>
  <c r="S68" i="4"/>
  <c r="M69" i="4"/>
  <c r="C70" i="4"/>
  <c r="E70" i="4"/>
  <c r="H70" i="4"/>
  <c r="A71" i="4"/>
  <c r="F70" i="4"/>
  <c r="G70" i="4"/>
  <c r="D70" i="4"/>
  <c r="D69" i="4"/>
  <c r="T69" i="4"/>
  <c r="S69" i="4"/>
  <c r="M70" i="4"/>
  <c r="F71" i="4"/>
  <c r="A72" i="4"/>
  <c r="H71" i="4"/>
  <c r="G71" i="4"/>
  <c r="C71" i="4"/>
  <c r="E71" i="4"/>
  <c r="D71" i="4"/>
  <c r="M71" i="4"/>
  <c r="T70" i="4"/>
  <c r="S70" i="4"/>
  <c r="M72" i="4"/>
  <c r="T71" i="4"/>
  <c r="S71" i="4"/>
  <c r="F72" i="4"/>
  <c r="G72" i="4"/>
  <c r="H72" i="4"/>
  <c r="C72" i="4"/>
  <c r="E72" i="4"/>
  <c r="A73" i="4"/>
  <c r="S72" i="4"/>
  <c r="T72" i="4"/>
  <c r="M73" i="4"/>
  <c r="H73" i="4"/>
  <c r="A74" i="4"/>
  <c r="F73" i="4"/>
  <c r="G73" i="4"/>
  <c r="C73" i="4"/>
  <c r="E73" i="4"/>
  <c r="D73" i="4"/>
  <c r="D72" i="4"/>
  <c r="S73" i="4"/>
  <c r="M74" i="4"/>
  <c r="T73" i="4"/>
  <c r="C74" i="4"/>
  <c r="E74" i="4"/>
  <c r="F74" i="4"/>
  <c r="A75" i="4"/>
  <c r="H74" i="4"/>
  <c r="G74" i="4"/>
  <c r="D74" i="4"/>
  <c r="M75" i="4"/>
  <c r="S74" i="4"/>
  <c r="T74" i="4"/>
  <c r="F75" i="4"/>
  <c r="H75" i="4"/>
  <c r="A76" i="4"/>
  <c r="C75" i="4"/>
  <c r="E75" i="4"/>
  <c r="G75" i="4"/>
  <c r="A77" i="4"/>
  <c r="C76" i="4"/>
  <c r="E76" i="4"/>
  <c r="H76" i="4"/>
  <c r="F76" i="4"/>
  <c r="G76" i="4"/>
  <c r="D76" i="4"/>
  <c r="M76" i="4"/>
  <c r="T75" i="4"/>
  <c r="S75" i="4"/>
  <c r="D75" i="4"/>
  <c r="T76" i="4"/>
  <c r="S76" i="4"/>
  <c r="M77" i="4"/>
  <c r="G77" i="4"/>
  <c r="H77" i="4"/>
  <c r="F77" i="4"/>
  <c r="A78" i="4"/>
  <c r="C77" i="4"/>
  <c r="E77" i="4"/>
  <c r="D77" i="4"/>
  <c r="G78" i="4"/>
  <c r="A79" i="4"/>
  <c r="C78" i="4"/>
  <c r="E78" i="4"/>
  <c r="H78" i="4"/>
  <c r="F78" i="4"/>
  <c r="T77" i="4"/>
  <c r="M78" i="4"/>
  <c r="S77" i="4"/>
  <c r="D78" i="4"/>
  <c r="F79" i="4"/>
  <c r="G79" i="4"/>
  <c r="C79" i="4"/>
  <c r="E79" i="4"/>
  <c r="A80" i="4"/>
  <c r="H79" i="4"/>
  <c r="M79" i="4"/>
  <c r="T78" i="4"/>
  <c r="S78" i="4"/>
  <c r="D79" i="4"/>
  <c r="S79" i="4"/>
  <c r="M80" i="4"/>
  <c r="T79" i="4"/>
  <c r="G80" i="4"/>
  <c r="F80" i="4"/>
  <c r="A81" i="4"/>
  <c r="H80" i="4"/>
  <c r="C80" i="4"/>
  <c r="E80" i="4"/>
  <c r="D80" i="4"/>
  <c r="A82" i="4"/>
  <c r="H81" i="4"/>
  <c r="C81" i="4"/>
  <c r="E81" i="4"/>
  <c r="F81" i="4"/>
  <c r="G81" i="4"/>
  <c r="S80" i="4"/>
  <c r="M81" i="4"/>
  <c r="T80" i="4"/>
  <c r="D81" i="4"/>
  <c r="A83" i="4"/>
  <c r="F82" i="4"/>
  <c r="G82" i="4"/>
  <c r="C82" i="4"/>
  <c r="E82" i="4"/>
  <c r="H82" i="4"/>
  <c r="S81" i="4"/>
  <c r="T81" i="4"/>
  <c r="M82" i="4"/>
  <c r="D82" i="4"/>
  <c r="M83" i="4"/>
  <c r="T82" i="4"/>
  <c r="S82" i="4"/>
  <c r="C83" i="4"/>
  <c r="E83" i="4"/>
  <c r="H83" i="4"/>
  <c r="G83" i="4"/>
  <c r="F83" i="4"/>
  <c r="A84" i="4"/>
  <c r="D83" i="4"/>
  <c r="T83" i="4"/>
  <c r="S83" i="4"/>
  <c r="M84" i="4"/>
  <c r="C84" i="4"/>
  <c r="E84" i="4"/>
  <c r="G84" i="4"/>
  <c r="F84" i="4"/>
  <c r="H84" i="4"/>
  <c r="A85" i="4"/>
  <c r="D84" i="4"/>
  <c r="S84" i="4"/>
  <c r="M85" i="4"/>
  <c r="T84" i="4"/>
  <c r="A86" i="4"/>
  <c r="C85" i="4"/>
  <c r="E85" i="4"/>
  <c r="G85" i="4"/>
  <c r="F85" i="4"/>
  <c r="H85" i="4"/>
  <c r="D85" i="4"/>
  <c r="S85" i="4"/>
  <c r="T85" i="4"/>
  <c r="M86" i="4"/>
  <c r="G86" i="4"/>
  <c r="A87" i="4"/>
  <c r="C86" i="4"/>
  <c r="E86" i="4"/>
  <c r="H86" i="4"/>
  <c r="F86" i="4"/>
  <c r="S86" i="4"/>
  <c r="M87" i="4"/>
  <c r="T86" i="4"/>
  <c r="H87" i="4"/>
  <c r="C87" i="4"/>
  <c r="E87" i="4"/>
  <c r="A88" i="4"/>
  <c r="G87" i="4"/>
  <c r="F87" i="4"/>
  <c r="D86" i="4"/>
  <c r="A89" i="4"/>
  <c r="G88" i="4"/>
  <c r="H88" i="4"/>
  <c r="F88" i="4"/>
  <c r="C88" i="4"/>
  <c r="E88" i="4"/>
  <c r="D88" i="4"/>
  <c r="T87" i="4"/>
  <c r="M88" i="4"/>
  <c r="S87" i="4"/>
  <c r="D87" i="4"/>
  <c r="G89" i="4"/>
  <c r="A90" i="4"/>
  <c r="F89" i="4"/>
  <c r="H89" i="4"/>
  <c r="C89" i="4"/>
  <c r="E89" i="4"/>
  <c r="D89" i="4"/>
  <c r="S88" i="4"/>
  <c r="M89" i="4"/>
  <c r="T88" i="4"/>
  <c r="T89" i="4"/>
  <c r="S89" i="4"/>
  <c r="M90" i="4"/>
  <c r="C90" i="4"/>
  <c r="E90" i="4"/>
  <c r="H90" i="4"/>
  <c r="G90" i="4"/>
  <c r="F90" i="4"/>
  <c r="A91" i="4"/>
  <c r="D90" i="4"/>
  <c r="M91" i="4"/>
  <c r="S90" i="4"/>
  <c r="T90" i="4"/>
  <c r="F91" i="4"/>
  <c r="C91" i="4"/>
  <c r="E91" i="4"/>
  <c r="A92" i="4"/>
  <c r="G91" i="4"/>
  <c r="H91" i="4"/>
  <c r="D91" i="4"/>
  <c r="H92" i="4"/>
  <c r="H29" i="4"/>
  <c r="C92" i="4"/>
  <c r="E92" i="4"/>
  <c r="F92" i="4"/>
  <c r="G92" i="4"/>
  <c r="A93" i="4"/>
  <c r="D92" i="4"/>
  <c r="T91" i="4"/>
  <c r="M92" i="4"/>
  <c r="S91" i="4"/>
  <c r="M93" i="4"/>
  <c r="T92" i="4"/>
  <c r="S92" i="4"/>
  <c r="C93" i="4"/>
  <c r="E93" i="4"/>
  <c r="F93" i="4"/>
  <c r="H93" i="4"/>
  <c r="G93" i="4"/>
  <c r="A94" i="4"/>
  <c r="D93" i="4"/>
  <c r="T93" i="4"/>
  <c r="M94" i="4"/>
  <c r="S93" i="4"/>
  <c r="C94" i="4"/>
  <c r="E94" i="4"/>
  <c r="H94" i="4"/>
  <c r="A95" i="4"/>
  <c r="F94" i="4"/>
  <c r="G94" i="4"/>
  <c r="D94" i="4"/>
  <c r="T94" i="4"/>
  <c r="M95" i="4"/>
  <c r="S94" i="4"/>
  <c r="F95" i="4"/>
  <c r="H95" i="4"/>
  <c r="G95" i="4"/>
  <c r="A96" i="4"/>
  <c r="C95" i="4"/>
  <c r="E95" i="4"/>
  <c r="D95" i="4"/>
  <c r="T95" i="4"/>
  <c r="M96" i="4"/>
  <c r="S95" i="4"/>
  <c r="C96" i="4"/>
  <c r="E96" i="4"/>
  <c r="A97" i="4"/>
  <c r="H96" i="4"/>
  <c r="G96" i="4"/>
  <c r="F96" i="4"/>
  <c r="D96" i="4"/>
  <c r="M97" i="4"/>
  <c r="S96" i="4"/>
  <c r="T96" i="4"/>
  <c r="G97" i="4"/>
  <c r="C97" i="4"/>
  <c r="E97" i="4"/>
  <c r="F97" i="4"/>
  <c r="H97" i="4"/>
  <c r="A98" i="4"/>
  <c r="D97" i="4"/>
  <c r="S97" i="4"/>
  <c r="M98" i="4"/>
  <c r="T97" i="4"/>
  <c r="H98" i="4"/>
  <c r="A99" i="4"/>
  <c r="C98" i="4"/>
  <c r="E98" i="4"/>
  <c r="F98" i="4"/>
  <c r="G98" i="4"/>
  <c r="D98" i="4"/>
  <c r="T98" i="4"/>
  <c r="M99" i="4"/>
  <c r="S98" i="4"/>
  <c r="C99" i="4"/>
  <c r="E99" i="4"/>
  <c r="F99" i="4"/>
  <c r="H99" i="4"/>
  <c r="A100" i="4"/>
  <c r="G99" i="4"/>
  <c r="D99" i="4"/>
  <c r="G100" i="4"/>
  <c r="H100" i="4"/>
  <c r="F100" i="4"/>
  <c r="C100" i="4"/>
  <c r="E100" i="4"/>
  <c r="D100" i="4"/>
  <c r="A101" i="4"/>
  <c r="S99" i="4"/>
  <c r="T99" i="4"/>
  <c r="M100" i="4"/>
  <c r="M101" i="4"/>
  <c r="S100" i="4"/>
  <c r="T100" i="4"/>
  <c r="F101" i="4"/>
  <c r="C101" i="4"/>
  <c r="E101" i="4"/>
  <c r="H101" i="4"/>
  <c r="A102" i="4"/>
  <c r="G101" i="4"/>
  <c r="D101" i="4"/>
  <c r="G102" i="4"/>
  <c r="C102" i="4"/>
  <c r="E102" i="4"/>
  <c r="F102" i="4"/>
  <c r="H102" i="4"/>
  <c r="A103" i="4"/>
  <c r="D102" i="4"/>
  <c r="M102" i="4"/>
  <c r="S101" i="4"/>
  <c r="T101" i="4"/>
  <c r="C103" i="4"/>
  <c r="E103" i="4"/>
  <c r="A104" i="4"/>
  <c r="F103" i="4"/>
  <c r="G103" i="4"/>
  <c r="H103" i="4"/>
  <c r="D103" i="4"/>
  <c r="S102" i="4"/>
  <c r="M103" i="4"/>
  <c r="T102" i="4"/>
  <c r="G104" i="4"/>
  <c r="G30" i="4"/>
  <c r="G29" i="4"/>
  <c r="C104" i="4"/>
  <c r="E104" i="4"/>
  <c r="E29" i="4"/>
  <c r="H104" i="4"/>
  <c r="F104" i="4"/>
  <c r="F29" i="4"/>
  <c r="M104" i="4"/>
  <c r="T103" i="4"/>
  <c r="S103" i="4"/>
  <c r="S104" i="4"/>
  <c r="T104" i="4"/>
  <c r="D104" i="4"/>
  <c r="I104" i="4"/>
  <c r="J104" i="4"/>
  <c r="U104" i="4"/>
  <c r="V104" i="4"/>
  <c r="I103" i="4"/>
  <c r="U103" i="4"/>
  <c r="V103" i="4"/>
  <c r="U102" i="4"/>
  <c r="J103" i="4"/>
  <c r="I102" i="4"/>
  <c r="V102" i="4"/>
  <c r="U101" i="4"/>
  <c r="J102" i="4"/>
  <c r="I101" i="4"/>
  <c r="V101" i="4"/>
  <c r="U100" i="4"/>
  <c r="J101" i="4"/>
  <c r="I100" i="4"/>
  <c r="V100" i="4"/>
  <c r="U99" i="4"/>
  <c r="J100" i="4"/>
  <c r="I99" i="4"/>
  <c r="V99" i="4"/>
  <c r="U98" i="4"/>
  <c r="I98" i="4"/>
  <c r="J99" i="4"/>
  <c r="J98" i="4"/>
  <c r="I97" i="4"/>
  <c r="V98" i="4"/>
  <c r="U97" i="4"/>
  <c r="J97" i="4"/>
  <c r="I96" i="4"/>
  <c r="V97" i="4"/>
  <c r="U96" i="4"/>
  <c r="J96" i="4"/>
  <c r="I95" i="4"/>
  <c r="V96" i="4"/>
  <c r="U95" i="4"/>
  <c r="J95" i="4"/>
  <c r="I94" i="4"/>
  <c r="V95" i="4"/>
  <c r="U94" i="4"/>
  <c r="J94" i="4"/>
  <c r="I93" i="4"/>
  <c r="V94" i="4"/>
  <c r="U93" i="4"/>
  <c r="J93" i="4"/>
  <c r="I92" i="4"/>
  <c r="V93" i="4"/>
  <c r="U92" i="4"/>
  <c r="J92" i="4"/>
  <c r="I91" i="4"/>
  <c r="V92" i="4"/>
  <c r="U91" i="4"/>
  <c r="J91" i="4"/>
  <c r="I90" i="4"/>
  <c r="V91" i="4"/>
  <c r="U90" i="4"/>
  <c r="J90" i="4"/>
  <c r="I89" i="4"/>
  <c r="V90" i="4"/>
  <c r="U89" i="4"/>
  <c r="J89" i="4"/>
  <c r="I88" i="4"/>
  <c r="V89" i="4"/>
  <c r="U88" i="4"/>
  <c r="J88" i="4"/>
  <c r="I87" i="4"/>
  <c r="V88" i="4"/>
  <c r="U87" i="4"/>
  <c r="J87" i="4"/>
  <c r="I86" i="4"/>
  <c r="V87" i="4"/>
  <c r="U86" i="4"/>
  <c r="J86" i="4"/>
  <c r="I85" i="4"/>
  <c r="V86" i="4"/>
  <c r="U85" i="4"/>
  <c r="J85" i="4"/>
  <c r="I84" i="4"/>
  <c r="V85" i="4"/>
  <c r="U84" i="4"/>
  <c r="J84" i="4"/>
  <c r="I83" i="4"/>
  <c r="V84" i="4"/>
  <c r="U83" i="4"/>
  <c r="J83" i="4"/>
  <c r="I82" i="4"/>
  <c r="V83" i="4"/>
  <c r="U82" i="4"/>
  <c r="J82" i="4"/>
  <c r="I81" i="4"/>
  <c r="V82" i="4"/>
  <c r="U81" i="4"/>
  <c r="J81" i="4"/>
  <c r="I80" i="4"/>
  <c r="V81" i="4"/>
  <c r="U80" i="4"/>
  <c r="J80" i="4"/>
  <c r="I79" i="4"/>
  <c r="V80" i="4"/>
  <c r="U79" i="4"/>
  <c r="J79" i="4"/>
  <c r="I78" i="4"/>
  <c r="V79" i="4"/>
  <c r="U78" i="4"/>
  <c r="J78" i="4"/>
  <c r="I77" i="4"/>
  <c r="V78" i="4"/>
  <c r="U77" i="4"/>
  <c r="V77" i="4"/>
  <c r="U76" i="4"/>
  <c r="J77" i="4"/>
  <c r="I76" i="4"/>
  <c r="J76" i="4"/>
  <c r="I75" i="4"/>
  <c r="V76" i="4"/>
  <c r="U75" i="4"/>
  <c r="J75" i="4"/>
  <c r="I74" i="4"/>
  <c r="V75" i="4"/>
  <c r="U74" i="4"/>
  <c r="V74" i="4"/>
  <c r="U73" i="4"/>
  <c r="J74" i="4"/>
  <c r="I73" i="4"/>
  <c r="V73" i="4"/>
  <c r="U72" i="4"/>
  <c r="J73" i="4"/>
  <c r="I72" i="4"/>
  <c r="V72" i="4"/>
  <c r="U71" i="4"/>
  <c r="J72" i="4"/>
  <c r="I71" i="4"/>
  <c r="V71" i="4"/>
  <c r="U70" i="4"/>
  <c r="J71" i="4"/>
  <c r="I70" i="4"/>
  <c r="J70" i="4"/>
  <c r="I69" i="4"/>
  <c r="V70" i="4"/>
  <c r="U69" i="4"/>
  <c r="J69" i="4"/>
  <c r="I68" i="4"/>
  <c r="V69" i="4"/>
  <c r="U68" i="4"/>
  <c r="J68" i="4"/>
  <c r="I67" i="4"/>
  <c r="V68" i="4"/>
  <c r="U67" i="4"/>
  <c r="J67" i="4"/>
  <c r="I66" i="4"/>
  <c r="V67" i="4"/>
  <c r="U66" i="4"/>
  <c r="J66" i="4"/>
  <c r="I65" i="4"/>
  <c r="V66" i="4"/>
  <c r="U65" i="4"/>
  <c r="J65" i="4"/>
  <c r="I64" i="4"/>
  <c r="V65" i="4"/>
  <c r="U64" i="4"/>
  <c r="J64" i="4"/>
  <c r="I63" i="4"/>
  <c r="V64" i="4"/>
  <c r="U63" i="4"/>
  <c r="J63" i="4"/>
  <c r="I62" i="4"/>
  <c r="V63" i="4"/>
  <c r="U62" i="4"/>
  <c r="J62" i="4"/>
  <c r="I61" i="4"/>
  <c r="V62" i="4"/>
  <c r="U61" i="4"/>
  <c r="J61" i="4"/>
  <c r="I60" i="4"/>
  <c r="V61" i="4"/>
  <c r="U60" i="4"/>
  <c r="J60" i="4"/>
  <c r="I59" i="4"/>
  <c r="V60" i="4"/>
  <c r="U59" i="4"/>
  <c r="J59" i="4"/>
  <c r="I58" i="4"/>
  <c r="V59" i="4"/>
  <c r="U58" i="4"/>
  <c r="V58" i="4"/>
  <c r="U57" i="4"/>
  <c r="J58" i="4"/>
  <c r="I57" i="4"/>
  <c r="J57" i="4"/>
  <c r="I56" i="4"/>
  <c r="V57" i="4"/>
  <c r="U56" i="4"/>
  <c r="V56" i="4"/>
  <c r="U55" i="4"/>
  <c r="J56" i="4"/>
  <c r="I55" i="4"/>
  <c r="J55" i="4"/>
  <c r="I54" i="4"/>
  <c r="V55" i="4"/>
  <c r="U54" i="4"/>
  <c r="J54" i="4"/>
  <c r="I53" i="4"/>
  <c r="V54" i="4"/>
  <c r="U53" i="4"/>
  <c r="V53" i="4"/>
  <c r="U52" i="4"/>
  <c r="J53" i="4"/>
  <c r="I52" i="4"/>
  <c r="J52" i="4"/>
  <c r="I51" i="4"/>
  <c r="V52" i="4"/>
  <c r="U51" i="4"/>
  <c r="V51" i="4"/>
  <c r="U50" i="4"/>
  <c r="J51" i="4"/>
  <c r="I50" i="4"/>
  <c r="V50" i="4"/>
  <c r="U49" i="4"/>
  <c r="J50" i="4"/>
  <c r="I49" i="4"/>
  <c r="J49" i="4"/>
  <c r="I48" i="4"/>
  <c r="V49" i="4"/>
  <c r="U48" i="4"/>
  <c r="V48" i="4"/>
  <c r="U47" i="4"/>
  <c r="J48" i="4"/>
  <c r="I47" i="4"/>
  <c r="V47" i="4"/>
  <c r="U46" i="4"/>
  <c r="J47" i="4"/>
  <c r="I46" i="4"/>
  <c r="J46" i="4"/>
  <c r="I45" i="4"/>
  <c r="V46" i="4"/>
  <c r="U45" i="4"/>
  <c r="V45" i="4"/>
  <c r="U44" i="4"/>
  <c r="J45" i="4"/>
  <c r="I44" i="4"/>
  <c r="V44" i="4"/>
  <c r="U43" i="4"/>
  <c r="J44" i="4"/>
  <c r="I43" i="4"/>
  <c r="J43" i="4"/>
  <c r="I42" i="4"/>
  <c r="V43" i="4"/>
  <c r="U42" i="4"/>
  <c r="V42" i="4"/>
  <c r="U41" i="4"/>
  <c r="J42" i="4"/>
  <c r="I41" i="4"/>
  <c r="J41" i="4"/>
  <c r="I40" i="4"/>
  <c r="V41" i="4"/>
  <c r="U40" i="4"/>
  <c r="V40" i="4"/>
  <c r="U39" i="4"/>
  <c r="J40" i="4"/>
  <c r="I39" i="4"/>
  <c r="J39" i="4"/>
  <c r="I38" i="4"/>
  <c r="V39" i="4"/>
  <c r="U38" i="4"/>
  <c r="V38" i="4"/>
  <c r="U37" i="4"/>
  <c r="J38" i="4"/>
  <c r="I37" i="4"/>
  <c r="J37" i="4"/>
  <c r="I36" i="4"/>
  <c r="U36" i="4"/>
  <c r="V37" i="4"/>
  <c r="V36" i="4"/>
  <c r="U35" i="4"/>
  <c r="I35" i="4"/>
  <c r="J36" i="4"/>
  <c r="V35" i="4"/>
  <c r="U34" i="4"/>
  <c r="I34" i="4"/>
  <c r="J35" i="4"/>
  <c r="I33" i="4"/>
  <c r="J33" i="4"/>
  <c r="J34" i="4"/>
  <c r="K30" i="4"/>
  <c r="K29" i="4"/>
  <c r="K28" i="4"/>
  <c r="D20" i="4"/>
  <c r="U33" i="4"/>
  <c r="V33" i="4"/>
  <c r="V34" i="4"/>
  <c r="W30" i="4"/>
  <c r="W29" i="4"/>
  <c r="W28" i="4"/>
  <c r="D24" i="4"/>
  <c r="D22" i="4"/>
</calcChain>
</file>

<file path=xl/comments1.xml><?xml version="1.0" encoding="utf-8"?>
<comments xmlns="http://schemas.openxmlformats.org/spreadsheetml/2006/main">
  <authors>
    <author>MIRIAM.CASTILLO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MIRIAM.CASTILLO:</t>
        </r>
        <r>
          <rPr>
            <sz val="9"/>
            <color indexed="81"/>
            <rFont val="Tahoma"/>
            <family val="2"/>
          </rPr>
          <t xml:space="preserve">
Ingrese monto del prestamo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MIRIAM.CASTILLO:</t>
        </r>
        <r>
          <rPr>
            <sz val="9"/>
            <color indexed="81"/>
            <rFont val="Tahoma"/>
            <family val="2"/>
          </rPr>
          <t xml:space="preserve">
Ingrese tasa que paga por el encaje.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MIRIAM.CASTILLO:</t>
        </r>
        <r>
          <rPr>
            <sz val="9"/>
            <color indexed="81"/>
            <rFont val="Tahoma"/>
            <family val="2"/>
          </rPr>
          <t xml:space="preserve">
Escoja periodicidad de pagos </t>
        </r>
      </text>
    </comment>
  </commentList>
</comments>
</file>

<file path=xl/sharedStrings.xml><?xml version="1.0" encoding="utf-8"?>
<sst xmlns="http://schemas.openxmlformats.org/spreadsheetml/2006/main" count="80" uniqueCount="58">
  <si>
    <t>Encaje</t>
  </si>
  <si>
    <t>Tasa nominal anual</t>
  </si>
  <si>
    <t>Fecha</t>
  </si>
  <si>
    <t>No. Cuota</t>
  </si>
  <si>
    <t>Valor de cuota</t>
  </si>
  <si>
    <t>TEA OPERACIÓN</t>
  </si>
  <si>
    <t>TEA BCE</t>
  </si>
  <si>
    <t>RESPECTO AL BCE</t>
  </si>
  <si>
    <t>Mensual</t>
  </si>
  <si>
    <t>Trimestral</t>
  </si>
  <si>
    <t>Semestral</t>
  </si>
  <si>
    <t>MINORISTA</t>
  </si>
  <si>
    <t>SIMPLE</t>
  </si>
  <si>
    <t>AMPLIADA</t>
  </si>
  <si>
    <t>Fecha de desembolso</t>
  </si>
  <si>
    <t>Capital</t>
  </si>
  <si>
    <t>Tipo de tabla</t>
  </si>
  <si>
    <t>Tipo</t>
  </si>
  <si>
    <t>Monto Prestamo</t>
  </si>
  <si>
    <t>CUOTA FIJA</t>
  </si>
  <si>
    <t>CUOTA VARIABLE</t>
  </si>
  <si>
    <t>Máxima BCE
mayo/2010</t>
  </si>
  <si>
    <t>Máximas efectivas PNFPEES</t>
  </si>
  <si>
    <t>Tipo A</t>
  </si>
  <si>
    <t>Tipo B</t>
  </si>
  <si>
    <t>Tipo C</t>
  </si>
  <si>
    <t>Máxima BCE
hasta abril/2010</t>
  </si>
  <si>
    <t>Intereses</t>
  </si>
  <si>
    <t>Flujo real</t>
  </si>
  <si>
    <t>A</t>
  </si>
  <si>
    <t>B</t>
  </si>
  <si>
    <t>C</t>
  </si>
  <si>
    <t>Periodicidad de pago</t>
  </si>
  <si>
    <t>VALORES QUE DESPOSITA EL SOCIO PREVIO AL DESEMBOLSO O QUE SON DEBITADOS DEL CRÉDITO</t>
  </si>
  <si>
    <t>INFORMACIÓN DEL CRÉDITO</t>
  </si>
  <si>
    <r>
      <t>Tasa de interés que se paga a encaje</t>
    </r>
    <r>
      <rPr>
        <b/>
        <sz val="9"/>
        <rFont val="Calibri"/>
        <family val="2"/>
      </rPr>
      <t xml:space="preserve"> (Anual)</t>
    </r>
  </si>
  <si>
    <t>Número de cuotas</t>
  </si>
  <si>
    <t>Bimestral</t>
  </si>
  <si>
    <t>AHORRO OBLIGATORIO DURANTE EL CRÉDITO</t>
  </si>
  <si>
    <t>Monto ahorro por período:</t>
  </si>
  <si>
    <t>Amortización</t>
  </si>
  <si>
    <t>Ahorro Obligatorio</t>
  </si>
  <si>
    <t>INGRESE LOS VALORES CORRESPONDIENTES A LOS ESPACIOS BLANCOS MANUALMENTE</t>
  </si>
  <si>
    <t>INGRESE LAS FECHAS DE PAGO</t>
  </si>
  <si>
    <t>Saldo encaje</t>
  </si>
  <si>
    <t>Saldo encaje y ahorro</t>
  </si>
  <si>
    <t>Cuatrimestral</t>
  </si>
  <si>
    <t>Anual</t>
  </si>
  <si>
    <t>Semanal</t>
  </si>
  <si>
    <t>Quincenal</t>
  </si>
  <si>
    <t>TIR Anual</t>
  </si>
  <si>
    <t>TEA</t>
  </si>
  <si>
    <t>Certificados de aportación</t>
  </si>
  <si>
    <t>Otros rubros</t>
  </si>
  <si>
    <t>RESPECTO A LA CONAFIPS</t>
  </si>
  <si>
    <t>TEA CONAFIPS</t>
  </si>
  <si>
    <t>Segmento COAC</t>
  </si>
  <si>
    <t xml:space="preserve">           Sistema de  Calculo de Tasa efectiva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</si>
</sst>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(* #,##0.00_);_(* \(#,##0.00\);_(* &quot;-&quot;??_);_(@_)"/>
    <numFmt numFmtId="166" formatCode="0.0%"/>
    <numFmt numFmtId="167" formatCode="_([$$-300A]\ * #,##0.00_);_([$$-300A]\ * \(#,##0.00\);_([$$-300A]\ * &quot;-&quot;??_);_(@_)"/>
    <numFmt numFmtId="168" formatCode="_-[$$-300A]\ * #,##0.00_ ;_-[$$-300A]\ * \-#,##0.00\ ;_-[$$-300A]\ * &quot;-&quot;??_ ;_-@_ 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9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106">
    <xf numFmtId="0" fontId="0" fillId="0" borderId="0" xfId="0"/>
    <xf numFmtId="10" fontId="24" fillId="24" borderId="10" xfId="38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10" fontId="26" fillId="25" borderId="11" xfId="38" applyNumberFormat="1" applyFont="1" applyFill="1" applyBorder="1" applyAlignment="1" applyProtection="1">
      <alignment horizontal="center" vertical="center"/>
    </xf>
    <xf numFmtId="10" fontId="24" fillId="25" borderId="11" xfId="38" applyNumberFormat="1" applyFont="1" applyFill="1" applyBorder="1" applyAlignment="1" applyProtection="1">
      <alignment horizontal="center" vertical="center"/>
    </xf>
    <xf numFmtId="10" fontId="24" fillId="25" borderId="12" xfId="38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right"/>
    </xf>
    <xf numFmtId="167" fontId="25" fillId="0" borderId="0" xfId="0" applyNumberFormat="1" applyFont="1" applyAlignment="1" applyProtection="1">
      <alignment vertical="center"/>
    </xf>
    <xf numFmtId="167" fontId="24" fillId="0" borderId="11" xfId="34" applyNumberFormat="1" applyFont="1" applyFill="1" applyBorder="1" applyAlignment="1" applyProtection="1">
      <alignment horizontal="center" vertical="center"/>
      <protection locked="0"/>
    </xf>
    <xf numFmtId="10" fontId="26" fillId="0" borderId="11" xfId="38" applyNumberFormat="1" applyFont="1" applyFill="1" applyBorder="1" applyAlignment="1" applyProtection="1">
      <alignment horizontal="center" vertical="center"/>
      <protection locked="0"/>
    </xf>
    <xf numFmtId="0" fontId="26" fillId="0" borderId="11" xfId="38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167" fontId="26" fillId="0" borderId="11" xfId="34" applyNumberFormat="1" applyFont="1" applyFill="1" applyBorder="1" applyAlignment="1" applyProtection="1">
      <alignment horizontal="center" vertical="center"/>
      <protection locked="0"/>
    </xf>
    <xf numFmtId="0" fontId="24" fillId="26" borderId="13" xfId="0" applyFont="1" applyFill="1" applyBorder="1" applyAlignment="1" applyProtection="1">
      <alignment vertical="center"/>
    </xf>
    <xf numFmtId="167" fontId="26" fillId="0" borderId="12" xfId="34" applyNumberFormat="1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vertical="center"/>
    </xf>
    <xf numFmtId="0" fontId="28" fillId="0" borderId="16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8" fillId="27" borderId="17" xfId="0" applyFont="1" applyFill="1" applyBorder="1" applyAlignment="1" applyProtection="1">
      <alignment horizontal="center" vertical="center" wrapText="1"/>
    </xf>
    <xf numFmtId="167" fontId="29" fillId="28" borderId="17" xfId="0" applyNumberFormat="1" applyFont="1" applyFill="1" applyBorder="1" applyAlignment="1" applyProtection="1">
      <alignment vertical="center"/>
    </xf>
    <xf numFmtId="167" fontId="29" fillId="28" borderId="17" xfId="34" applyNumberFormat="1" applyFont="1" applyFill="1" applyBorder="1" applyAlignment="1" applyProtection="1">
      <alignment vertical="center"/>
    </xf>
    <xf numFmtId="167" fontId="25" fillId="28" borderId="17" xfId="0" applyNumberFormat="1" applyFont="1" applyFill="1" applyBorder="1" applyAlignment="1" applyProtection="1">
      <alignment vertical="center"/>
    </xf>
    <xf numFmtId="14" fontId="26" fillId="0" borderId="11" xfId="38" applyNumberFormat="1" applyFont="1" applyFill="1" applyBorder="1" applyAlignment="1" applyProtection="1">
      <alignment horizontal="center" vertical="center"/>
      <protection locked="0"/>
    </xf>
    <xf numFmtId="14" fontId="29" fillId="0" borderId="17" xfId="0" applyNumberFormat="1" applyFont="1" applyFill="1" applyBorder="1" applyAlignment="1" applyProtection="1">
      <alignment horizontal="center" vertical="center"/>
      <protection locked="0"/>
    </xf>
    <xf numFmtId="167" fontId="29" fillId="0" borderId="17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</xf>
    <xf numFmtId="167" fontId="30" fillId="0" borderId="0" xfId="0" applyNumberFormat="1" applyFont="1" applyAlignment="1" applyProtection="1">
      <alignment vertical="center"/>
    </xf>
    <xf numFmtId="167" fontId="31" fillId="0" borderId="0" xfId="0" applyNumberFormat="1" applyFont="1" applyFill="1" applyBorder="1" applyAlignment="1" applyProtection="1">
      <alignment horizontal="center" vertical="center"/>
    </xf>
    <xf numFmtId="0" fontId="25" fillId="29" borderId="0" xfId="0" applyFont="1" applyFill="1" applyBorder="1" applyAlignment="1" applyProtection="1">
      <alignment vertical="center"/>
    </xf>
    <xf numFmtId="0" fontId="29" fillId="28" borderId="17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</xf>
    <xf numFmtId="0" fontId="32" fillId="0" borderId="17" xfId="36" applyFont="1" applyBorder="1" applyAlignment="1">
      <alignment horizontal="center" vertical="center" wrapText="1"/>
    </xf>
    <xf numFmtId="10" fontId="33" fillId="0" borderId="17" xfId="36" applyNumberFormat="1" applyFont="1" applyBorder="1" applyAlignment="1">
      <alignment horizontal="center" vertical="center" wrapText="1"/>
    </xf>
    <xf numFmtId="10" fontId="33" fillId="0" borderId="17" xfId="38" applyNumberFormat="1" applyFont="1" applyBorder="1" applyAlignment="1">
      <alignment horizontal="center" vertical="center" wrapText="1"/>
    </xf>
    <xf numFmtId="0" fontId="29" fillId="0" borderId="0" xfId="0" applyFont="1"/>
    <xf numFmtId="167" fontId="29" fillId="0" borderId="0" xfId="34" applyNumberFormat="1" applyFont="1"/>
    <xf numFmtId="167" fontId="29" fillId="0" borderId="17" xfId="34" applyNumberFormat="1" applyFont="1" applyBorder="1"/>
    <xf numFmtId="0" fontId="29" fillId="0" borderId="17" xfId="0" applyFont="1" applyBorder="1"/>
    <xf numFmtId="14" fontId="29" fillId="30" borderId="0" xfId="0" applyNumberFormat="1" applyFont="1" applyFill="1"/>
    <xf numFmtId="0" fontId="34" fillId="0" borderId="0" xfId="0" applyFont="1" applyAlignment="1" applyProtection="1">
      <alignment horizontal="center" vertical="center"/>
    </xf>
    <xf numFmtId="9" fontId="25" fillId="0" borderId="0" xfId="0" applyNumberFormat="1" applyFont="1" applyAlignment="1" applyProtection="1">
      <alignment vertical="center"/>
    </xf>
    <xf numFmtId="10" fontId="25" fillId="0" borderId="0" xfId="38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167" fontId="35" fillId="0" borderId="0" xfId="0" applyNumberFormat="1" applyFont="1" applyAlignment="1" applyProtection="1">
      <alignment horizontal="right" vertical="center"/>
    </xf>
    <xf numFmtId="166" fontId="25" fillId="0" borderId="0" xfId="38" applyNumberFormat="1" applyFont="1" applyAlignment="1" applyProtection="1">
      <alignment vertical="center"/>
    </xf>
    <xf numFmtId="166" fontId="25" fillId="0" borderId="0" xfId="33" applyNumberFormat="1" applyFont="1" applyAlignment="1" applyProtection="1">
      <alignment vertical="center"/>
    </xf>
    <xf numFmtId="14" fontId="29" fillId="28" borderId="17" xfId="0" applyNumberFormat="1" applyFont="1" applyFill="1" applyBorder="1" applyAlignment="1" applyProtection="1">
      <alignment horizontal="center" vertical="center"/>
      <protection locked="0"/>
    </xf>
    <xf numFmtId="0" fontId="25" fillId="31" borderId="0" xfId="0" applyFont="1" applyFill="1" applyBorder="1" applyAlignment="1" applyProtection="1">
      <alignment vertical="center"/>
    </xf>
    <xf numFmtId="0" fontId="25" fillId="31" borderId="18" xfId="0" applyFont="1" applyFill="1" applyBorder="1" applyAlignment="1" applyProtection="1">
      <alignment vertical="center"/>
    </xf>
    <xf numFmtId="0" fontId="36" fillId="31" borderId="19" xfId="0" applyFont="1" applyFill="1" applyBorder="1" applyAlignment="1" applyProtection="1">
      <alignment vertical="center"/>
    </xf>
    <xf numFmtId="0" fontId="36" fillId="31" borderId="20" xfId="0" applyFont="1" applyFill="1" applyBorder="1" applyAlignment="1" applyProtection="1">
      <alignment vertical="center"/>
    </xf>
    <xf numFmtId="0" fontId="25" fillId="31" borderId="21" xfId="0" applyFont="1" applyFill="1" applyBorder="1" applyAlignment="1" applyProtection="1">
      <alignment vertical="center"/>
    </xf>
    <xf numFmtId="0" fontId="25" fillId="31" borderId="22" xfId="0" applyFont="1" applyFill="1" applyBorder="1" applyAlignment="1" applyProtection="1">
      <alignment vertical="center"/>
    </xf>
    <xf numFmtId="9" fontId="36" fillId="31" borderId="22" xfId="0" applyNumberFormat="1" applyFont="1" applyFill="1" applyBorder="1" applyAlignment="1" applyProtection="1">
      <alignment horizontal="center" vertical="center"/>
    </xf>
    <xf numFmtId="0" fontId="25" fillId="31" borderId="23" xfId="0" applyFont="1" applyFill="1" applyBorder="1" applyAlignment="1" applyProtection="1">
      <alignment vertical="center"/>
      <protection locked="0"/>
    </xf>
    <xf numFmtId="0" fontId="25" fillId="31" borderId="19" xfId="0" applyFont="1" applyFill="1" applyBorder="1" applyAlignment="1" applyProtection="1">
      <alignment vertical="center"/>
    </xf>
    <xf numFmtId="0" fontId="25" fillId="31" borderId="24" xfId="0" applyFont="1" applyFill="1" applyBorder="1" applyAlignment="1" applyProtection="1">
      <alignment vertical="center"/>
    </xf>
    <xf numFmtId="0" fontId="25" fillId="31" borderId="25" xfId="0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14" fontId="29" fillId="0" borderId="17" xfId="0" applyNumberFormat="1" applyFont="1" applyBorder="1" applyAlignment="1" applyProtection="1">
      <alignment horizontal="center" vertical="center"/>
    </xf>
    <xf numFmtId="168" fontId="29" fillId="0" borderId="17" xfId="0" applyNumberFormat="1" applyFont="1" applyBorder="1" applyAlignment="1" applyProtection="1">
      <alignment vertical="center"/>
    </xf>
    <xf numFmtId="0" fontId="25" fillId="0" borderId="17" xfId="0" applyFont="1" applyBorder="1" applyAlignment="1" applyProtection="1">
      <alignment vertical="center"/>
    </xf>
    <xf numFmtId="168" fontId="25" fillId="0" borderId="0" xfId="0" applyNumberFormat="1" applyFont="1" applyAlignment="1" applyProtection="1">
      <alignment vertical="center"/>
    </xf>
    <xf numFmtId="0" fontId="28" fillId="27" borderId="39" xfId="0" applyFont="1" applyFill="1" applyBorder="1" applyAlignment="1" applyProtection="1">
      <alignment vertical="center"/>
    </xf>
    <xf numFmtId="0" fontId="24" fillId="0" borderId="11" xfId="34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24" fillId="27" borderId="14" xfId="0" applyFont="1" applyFill="1" applyBorder="1" applyAlignment="1" applyProtection="1">
      <alignment horizontal="left" vertical="center"/>
    </xf>
    <xf numFmtId="0" fontId="24" fillId="27" borderId="17" xfId="0" applyFont="1" applyFill="1" applyBorder="1" applyAlignment="1" applyProtection="1">
      <alignment horizontal="left" vertical="center"/>
    </xf>
    <xf numFmtId="167" fontId="39" fillId="0" borderId="0" xfId="0" applyNumberFormat="1" applyFont="1" applyAlignment="1" applyProtection="1">
      <alignment horizontal="center" vertical="center" wrapText="1"/>
    </xf>
    <xf numFmtId="0" fontId="24" fillId="27" borderId="15" xfId="0" applyFont="1" applyFill="1" applyBorder="1" applyAlignment="1" applyProtection="1">
      <alignment horizontal="left" vertical="center"/>
    </xf>
    <xf numFmtId="0" fontId="24" fillId="27" borderId="34" xfId="0" applyFont="1" applyFill="1" applyBorder="1" applyAlignment="1" applyProtection="1">
      <alignment horizontal="left" vertical="center"/>
    </xf>
    <xf numFmtId="0" fontId="24" fillId="26" borderId="28" xfId="0" applyFont="1" applyFill="1" applyBorder="1" applyAlignment="1" applyProtection="1">
      <alignment horizontal="left" vertical="center"/>
    </xf>
    <xf numFmtId="0" fontId="24" fillId="26" borderId="29" xfId="0" applyFont="1" applyFill="1" applyBorder="1" applyAlignment="1" applyProtection="1">
      <alignment horizontal="left" vertical="center"/>
    </xf>
    <xf numFmtId="0" fontId="24" fillId="26" borderId="14" xfId="0" applyFont="1" applyFill="1" applyBorder="1" applyAlignment="1" applyProtection="1">
      <alignment horizontal="left" vertical="center"/>
    </xf>
    <xf numFmtId="0" fontId="24" fillId="26" borderId="17" xfId="0" applyFont="1" applyFill="1" applyBorder="1" applyAlignment="1" applyProtection="1">
      <alignment horizontal="left" vertical="center"/>
    </xf>
    <xf numFmtId="0" fontId="28" fillId="27" borderId="26" xfId="0" applyFont="1" applyFill="1" applyBorder="1" applyAlignment="1" applyProtection="1">
      <alignment horizontal="center" vertical="center"/>
    </xf>
    <xf numFmtId="0" fontId="28" fillId="27" borderId="27" xfId="0" applyFont="1" applyFill="1" applyBorder="1" applyAlignment="1" applyProtection="1">
      <alignment horizontal="center" vertical="center"/>
    </xf>
    <xf numFmtId="0" fontId="28" fillId="27" borderId="10" xfId="0" applyFont="1" applyFill="1" applyBorder="1" applyAlignment="1" applyProtection="1">
      <alignment horizontal="center" vertical="center"/>
    </xf>
    <xf numFmtId="0" fontId="24" fillId="27" borderId="26" xfId="0" applyFont="1" applyFill="1" applyBorder="1" applyAlignment="1" applyProtection="1">
      <alignment horizontal="left" vertical="center"/>
    </xf>
    <xf numFmtId="0" fontId="24" fillId="27" borderId="27" xfId="0" applyFont="1" applyFill="1" applyBorder="1" applyAlignment="1" applyProtection="1">
      <alignment horizontal="left" vertical="center"/>
    </xf>
    <xf numFmtId="0" fontId="28" fillId="27" borderId="26" xfId="0" applyFont="1" applyFill="1" applyBorder="1" applyAlignment="1" applyProtection="1">
      <alignment horizontal="center" vertical="center" wrapText="1"/>
    </xf>
    <xf numFmtId="0" fontId="28" fillId="27" borderId="10" xfId="0" applyFont="1" applyFill="1" applyBorder="1" applyAlignment="1" applyProtection="1">
      <alignment horizontal="center" vertical="center" wrapText="1"/>
    </xf>
    <xf numFmtId="0" fontId="28" fillId="27" borderId="14" xfId="0" applyFont="1" applyFill="1" applyBorder="1" applyAlignment="1" applyProtection="1">
      <alignment horizontal="center" vertical="center" wrapText="1"/>
    </xf>
    <xf numFmtId="0" fontId="28" fillId="27" borderId="11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left" vertical="center" wrapText="1"/>
    </xf>
    <xf numFmtId="0" fontId="24" fillId="0" borderId="31" xfId="0" applyFont="1" applyFill="1" applyBorder="1" applyAlignment="1" applyProtection="1">
      <alignment horizontal="left" vertical="center" wrapText="1"/>
    </xf>
    <xf numFmtId="10" fontId="26" fillId="0" borderId="32" xfId="38" applyNumberFormat="1" applyFont="1" applyFill="1" applyBorder="1" applyAlignment="1" applyProtection="1">
      <alignment horizontal="right" vertical="center" wrapText="1"/>
      <protection locked="0"/>
    </xf>
    <xf numFmtId="10" fontId="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4" fillId="26" borderId="15" xfId="0" applyFont="1" applyFill="1" applyBorder="1" applyAlignment="1" applyProtection="1">
      <alignment horizontal="left" vertical="center"/>
    </xf>
    <xf numFmtId="0" fontId="24" fillId="26" borderId="34" xfId="0" applyFont="1" applyFill="1" applyBorder="1" applyAlignment="1" applyProtection="1">
      <alignment horizontal="left" vertical="center"/>
    </xf>
    <xf numFmtId="0" fontId="28" fillId="0" borderId="35" xfId="36" applyFont="1" applyBorder="1" applyAlignment="1">
      <alignment horizontal="center" vertical="center" wrapText="1"/>
    </xf>
    <xf numFmtId="0" fontId="28" fillId="0" borderId="36" xfId="36" applyFont="1" applyBorder="1" applyAlignment="1">
      <alignment horizontal="center" vertical="center" wrapText="1"/>
    </xf>
    <xf numFmtId="0" fontId="32" fillId="0" borderId="35" xfId="36" applyFont="1" applyBorder="1" applyAlignment="1">
      <alignment horizontal="center" vertical="center" wrapText="1"/>
    </xf>
    <xf numFmtId="0" fontId="32" fillId="0" borderId="36" xfId="36" applyFont="1" applyBorder="1" applyAlignment="1">
      <alignment horizontal="center" vertical="center" wrapText="1"/>
    </xf>
    <xf numFmtId="0" fontId="32" fillId="0" borderId="37" xfId="36" applyFont="1" applyBorder="1" applyAlignment="1">
      <alignment horizontal="center" vertical="center" wrapText="1"/>
    </xf>
    <xf numFmtId="0" fontId="32" fillId="0" borderId="38" xfId="36" applyFont="1" applyBorder="1" applyAlignment="1">
      <alignment horizontal="center" vertical="center" wrapText="1"/>
    </xf>
    <xf numFmtId="0" fontId="32" fillId="0" borderId="29" xfId="36" applyFont="1" applyBorder="1" applyAlignment="1">
      <alignment horizontal="center" vertical="center" wrapText="1"/>
    </xf>
    <xf numFmtId="0" fontId="32" fillId="0" borderId="17" xfId="36" applyFont="1" applyBorder="1" applyAlignment="1">
      <alignment horizontal="center" vertical="center" wrapText="1"/>
    </xf>
    <xf numFmtId="0" fontId="38" fillId="31" borderId="0" xfId="0" applyFont="1" applyFill="1" applyBorder="1" applyAlignment="1" applyProtection="1">
      <alignment horizontal="center" vertical="center"/>
    </xf>
    <xf numFmtId="0" fontId="38" fillId="31" borderId="22" xfId="0" applyFont="1" applyFill="1" applyBorder="1" applyAlignment="1" applyProtection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4" builtinId="29" customBuiltin="1"/>
    <cellStyle name="Accent2" xfId="25" builtinId="33" customBuiltin="1"/>
    <cellStyle name="Accent3" xfId="26" builtinId="37" customBuiltin="1"/>
    <cellStyle name="Accent4" xfId="27" builtinId="41" customBuiltin="1"/>
    <cellStyle name="Accent5" xfId="28" builtinId="45" customBuiltin="1"/>
    <cellStyle name="Accent6" xfId="29" builtinId="49" customBuiltin="1"/>
    <cellStyle name="Bad" xfId="32" builtinId="27" customBuiltin="1"/>
    <cellStyle name="Calculation" xfId="20" builtinId="22" customBuiltin="1"/>
    <cellStyle name="Check Cell" xfId="21" builtinId="23" customBuiltin="1"/>
    <cellStyle name="Comma" xfId="33" builtinId="3"/>
    <cellStyle name="Currency" xfId="34" builtinId="4"/>
    <cellStyle name="Euro" xfId="31"/>
    <cellStyle name="Explanatory Text" xfId="41" builtinId="53" customBuiltin="1"/>
    <cellStyle name="Good" xfId="19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23" builtinId="19" customBuiltin="1"/>
    <cellStyle name="Input" xfId="30" builtinId="20" customBuiltin="1"/>
    <cellStyle name="Linked Cell" xfId="22" builtinId="24" customBuiltin="1"/>
    <cellStyle name="Neutral" xfId="35" builtinId="28" customBuiltin="1"/>
    <cellStyle name="Normal" xfId="0" builtinId="0"/>
    <cellStyle name="Normal 2" xfId="36"/>
    <cellStyle name="Note" xfId="37" builtinId="10" customBuiltin="1"/>
    <cellStyle name="Output" xfId="39" builtinId="21" customBuiltin="1"/>
    <cellStyle name="Percent" xfId="38" builtinId="5"/>
    <cellStyle name="Title" xfId="42" builtinId="15" customBuiltin="1"/>
    <cellStyle name="Total" xfId="46" builtinId="25" customBuiltin="1"/>
    <cellStyle name="Warning Text" xfId="40" builtinId="11" customBuiltin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asa Efectiva'!Z50"/><Relationship Id="rId4" Type="http://schemas.openxmlformats.org/officeDocument/2006/relationships/image" Target="../media/image2.emf"/><Relationship Id="rId5" Type="http://schemas.openxmlformats.org/officeDocument/2006/relationships/hyperlink" Target="#'Tasa Efectiva'!B49"/><Relationship Id="rId6" Type="http://schemas.openxmlformats.org/officeDocument/2006/relationships/image" Target="../media/image3.emf"/><Relationship Id="rId7" Type="http://schemas.openxmlformats.org/officeDocument/2006/relationships/image" Target="../media/image4.png"/><Relationship Id="rId1" Type="http://schemas.openxmlformats.org/officeDocument/2006/relationships/hyperlink" Target="#'Tasa Efectiva'!A1"/><Relationship Id="rId2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409575</xdr:colOff>
      <xdr:row>26</xdr:row>
      <xdr:rowOff>95250</xdr:rowOff>
    </xdr:from>
    <xdr:to>
      <xdr:col>25</xdr:col>
      <xdr:colOff>247650</xdr:colOff>
      <xdr:row>29</xdr:row>
      <xdr:rowOff>0</xdr:rowOff>
    </xdr:to>
    <xdr:pic>
      <xdr:nvPicPr>
        <xdr:cNvPr id="2854" name="Picture 21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7825" y="5581650"/>
          <a:ext cx="1362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942975</xdr:colOff>
      <xdr:row>15</xdr:row>
      <xdr:rowOff>114300</xdr:rowOff>
    </xdr:from>
    <xdr:to>
      <xdr:col>4</xdr:col>
      <xdr:colOff>76200</xdr:colOff>
      <xdr:row>17</xdr:row>
      <xdr:rowOff>171450</xdr:rowOff>
    </xdr:to>
    <xdr:pic>
      <xdr:nvPicPr>
        <xdr:cNvPr id="2855" name="Picture 13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190875"/>
          <a:ext cx="13430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15</xdr:row>
      <xdr:rowOff>114300</xdr:rowOff>
    </xdr:from>
    <xdr:to>
      <xdr:col>2</xdr:col>
      <xdr:colOff>619125</xdr:colOff>
      <xdr:row>17</xdr:row>
      <xdr:rowOff>171450</xdr:rowOff>
    </xdr:to>
    <xdr:pic>
      <xdr:nvPicPr>
        <xdr:cNvPr id="2856" name="Picture 227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190875"/>
          <a:ext cx="13430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552450</xdr:colOff>
      <xdr:row>25</xdr:row>
      <xdr:rowOff>95250</xdr:rowOff>
    </xdr:from>
    <xdr:to>
      <xdr:col>6</xdr:col>
      <xdr:colOff>1914525</xdr:colOff>
      <xdr:row>28</xdr:row>
      <xdr:rowOff>0</xdr:rowOff>
    </xdr:to>
    <xdr:pic>
      <xdr:nvPicPr>
        <xdr:cNvPr id="2857" name="Picture 21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334000"/>
          <a:ext cx="1362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215900</xdr:colOff>
          <xdr:row>21</xdr:row>
          <xdr:rowOff>38100</xdr:rowOff>
        </xdr:from>
        <xdr:to>
          <xdr:col>7</xdr:col>
          <xdr:colOff>1155700</xdr:colOff>
          <xdr:row>23</xdr:row>
          <xdr:rowOff>215900</xdr:rowOff>
        </xdr:to>
        <xdr:sp macro="" textlink="">
          <xdr:nvSpPr>
            <xdr:cNvPr id="2191" name="Butto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Nueva verificación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1</xdr:row>
      <xdr:rowOff>50800</xdr:rowOff>
    </xdr:from>
    <xdr:to>
      <xdr:col>4</xdr:col>
      <xdr:colOff>12700</xdr:colOff>
      <xdr:row>4</xdr:row>
      <xdr:rowOff>127000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228600"/>
          <a:ext cx="3619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enableFormatConditionsCalculation="0">
    <pageSetUpPr fitToPage="1"/>
  </sheetPr>
  <dimension ref="A1:Z104"/>
  <sheetViews>
    <sheetView tabSelected="1" workbookViewId="0">
      <selection activeCell="Z50" sqref="Z50"/>
    </sheetView>
  </sheetViews>
  <sheetFormatPr baseColWidth="10" defaultRowHeight="14" x14ac:dyDescent="0"/>
  <cols>
    <col min="1" max="1" width="7.6640625" style="2" customWidth="1"/>
    <col min="2" max="2" width="14.1640625" style="19" customWidth="1"/>
    <col min="3" max="3" width="14.1640625" style="7" customWidth="1"/>
    <col min="4" max="4" width="19" style="7" customWidth="1"/>
    <col min="5" max="5" width="13" style="7" customWidth="1"/>
    <col min="6" max="6" width="14.5" style="7" customWidth="1"/>
    <col min="7" max="7" width="29.83203125" style="7" customWidth="1"/>
    <col min="8" max="8" width="17.6640625" style="7" customWidth="1"/>
    <col min="9" max="9" width="15.5" style="7" hidden="1" customWidth="1"/>
    <col min="10" max="10" width="16.1640625" style="2" customWidth="1"/>
    <col min="11" max="12" width="10.83203125" style="2"/>
    <col min="13" max="13" width="10.5" style="19" customWidth="1"/>
    <col min="14" max="20" width="14.1640625" style="2" customWidth="1"/>
    <col min="21" max="21" width="14.1640625" style="2" hidden="1" customWidth="1"/>
    <col min="22" max="22" width="14.1640625" style="2" customWidth="1"/>
    <col min="23" max="16384" width="10.83203125" style="2"/>
  </cols>
  <sheetData>
    <row r="1" spans="1:18">
      <c r="A1" s="57"/>
      <c r="B1" s="59"/>
      <c r="C1" s="59"/>
      <c r="D1" s="59"/>
      <c r="E1" s="59"/>
      <c r="F1" s="59"/>
      <c r="G1" s="59"/>
      <c r="H1" s="59"/>
      <c r="I1" s="59"/>
      <c r="J1" s="60"/>
      <c r="K1" s="69"/>
      <c r="L1" s="61"/>
      <c r="M1" s="33"/>
      <c r="N1" s="27"/>
      <c r="O1" s="27"/>
      <c r="P1" s="27" t="s">
        <v>29</v>
      </c>
      <c r="Q1" s="27">
        <f>IF(D8="A",2,IF($D$8="B",3,4))</f>
        <v>4</v>
      </c>
      <c r="R1" s="61"/>
    </row>
    <row r="2" spans="1:18" ht="13.5" customHeight="1">
      <c r="A2" s="58"/>
      <c r="B2" s="50"/>
      <c r="C2" s="50"/>
      <c r="D2" s="104" t="s">
        <v>57</v>
      </c>
      <c r="E2" s="104"/>
      <c r="F2" s="104"/>
      <c r="G2" s="104"/>
      <c r="H2" s="104"/>
      <c r="I2" s="104"/>
      <c r="J2" s="105"/>
      <c r="K2" s="70">
        <v>1</v>
      </c>
      <c r="L2" s="61"/>
      <c r="M2" s="33"/>
      <c r="N2" s="27"/>
      <c r="O2" s="27"/>
      <c r="P2" s="27" t="s">
        <v>30</v>
      </c>
      <c r="Q2" s="27"/>
      <c r="R2" s="61"/>
    </row>
    <row r="3" spans="1:18" ht="13.5" customHeight="1">
      <c r="A3" s="58"/>
      <c r="B3" s="50"/>
      <c r="C3" s="50"/>
      <c r="D3" s="104"/>
      <c r="E3" s="104"/>
      <c r="F3" s="104"/>
      <c r="G3" s="104"/>
      <c r="H3" s="104"/>
      <c r="I3" s="104"/>
      <c r="J3" s="105"/>
      <c r="K3" s="70">
        <v>2</v>
      </c>
      <c r="L3" s="61"/>
      <c r="M3" s="33"/>
      <c r="N3" s="27"/>
      <c r="O3" s="27"/>
      <c r="P3" s="27" t="s">
        <v>31</v>
      </c>
      <c r="Q3" s="27"/>
      <c r="R3" s="61"/>
    </row>
    <row r="4" spans="1:18" ht="13.5" customHeight="1">
      <c r="A4" s="58"/>
      <c r="B4" s="50"/>
      <c r="C4" s="50"/>
      <c r="D4" s="104"/>
      <c r="E4" s="104"/>
      <c r="F4" s="104"/>
      <c r="G4" s="104"/>
      <c r="H4" s="104"/>
      <c r="I4" s="104"/>
      <c r="J4" s="105"/>
      <c r="K4" s="70">
        <v>3</v>
      </c>
      <c r="L4" s="61"/>
      <c r="M4" s="33">
        <f>IF(D8="A",5,IF($D$8="B",6,7))</f>
        <v>7</v>
      </c>
      <c r="N4" s="27"/>
      <c r="O4" s="27"/>
      <c r="P4" s="27" t="str">
        <f>IF($D$9&lt;1001,"MINORISTA",IF($D$9&lt;10001,"SIMPLE","AMPLIADA"))</f>
        <v>MINORISTA</v>
      </c>
      <c r="Q4" s="27"/>
      <c r="R4" s="61"/>
    </row>
    <row r="5" spans="1:18" ht="13.5" customHeight="1">
      <c r="A5" s="58"/>
      <c r="B5" s="50"/>
      <c r="C5" s="50"/>
      <c r="D5" s="104"/>
      <c r="E5" s="104"/>
      <c r="F5" s="104"/>
      <c r="G5" s="104"/>
      <c r="H5" s="104"/>
      <c r="I5" s="104"/>
      <c r="J5" s="105"/>
      <c r="K5" s="70">
        <v>4</v>
      </c>
      <c r="L5" s="61"/>
      <c r="M5" s="71">
        <f>IF(D9&lt;=1000,1,IF(D9&lt;=10000,2,3))</f>
        <v>1</v>
      </c>
      <c r="N5" s="27"/>
      <c r="O5" s="27"/>
      <c r="P5" s="27"/>
      <c r="Q5" s="27"/>
      <c r="R5" s="61"/>
    </row>
    <row r="6" spans="1:18" ht="15" thickBot="1">
      <c r="A6" s="58"/>
      <c r="B6" s="50"/>
      <c r="C6" s="50"/>
      <c r="D6" s="50"/>
      <c r="E6" s="50"/>
      <c r="F6" s="50"/>
      <c r="G6" s="50"/>
      <c r="H6" s="50"/>
      <c r="I6" s="50"/>
      <c r="J6" s="55"/>
      <c r="K6" s="70">
        <v>5</v>
      </c>
      <c r="L6" s="61"/>
      <c r="M6" s="33"/>
      <c r="N6" s="27"/>
      <c r="O6" s="27"/>
      <c r="P6" s="27">
        <f>IF(MONTH(D11)&lt;5,1,2)</f>
        <v>1</v>
      </c>
      <c r="Q6" s="27"/>
      <c r="R6" s="61"/>
    </row>
    <row r="7" spans="1:18" ht="18" customHeight="1">
      <c r="A7" s="58"/>
      <c r="B7" s="81" t="s">
        <v>34</v>
      </c>
      <c r="C7" s="82"/>
      <c r="D7" s="83"/>
      <c r="E7" s="50"/>
      <c r="F7" s="50"/>
      <c r="G7" s="86" t="s">
        <v>33</v>
      </c>
      <c r="H7" s="87"/>
      <c r="I7" s="30"/>
      <c r="J7" s="55"/>
      <c r="K7" s="70"/>
      <c r="L7" s="61"/>
      <c r="M7" s="33"/>
      <c r="N7" s="27"/>
      <c r="O7" s="27"/>
      <c r="P7" s="27"/>
      <c r="Q7" s="27"/>
      <c r="R7" s="61"/>
    </row>
    <row r="8" spans="1:18" ht="18" customHeight="1">
      <c r="A8" s="58"/>
      <c r="B8" s="77" t="s">
        <v>56</v>
      </c>
      <c r="C8" s="78"/>
      <c r="D8" s="68">
        <v>5</v>
      </c>
      <c r="E8" s="50"/>
      <c r="F8" s="50"/>
      <c r="G8" s="88"/>
      <c r="H8" s="89"/>
      <c r="I8" s="30"/>
      <c r="J8" s="55"/>
      <c r="K8" s="27"/>
      <c r="L8" s="61"/>
      <c r="M8" s="33"/>
      <c r="N8" s="27"/>
      <c r="O8" s="27"/>
      <c r="P8" s="27">
        <f>VLOOKUP(D13,L13:$M$17,2,0)</f>
        <v>12</v>
      </c>
      <c r="Q8" s="27"/>
      <c r="R8" s="61"/>
    </row>
    <row r="9" spans="1:18" ht="18" customHeight="1">
      <c r="A9" s="58"/>
      <c r="B9" s="77" t="s">
        <v>18</v>
      </c>
      <c r="C9" s="78"/>
      <c r="D9" s="12">
        <v>0</v>
      </c>
      <c r="E9" s="50"/>
      <c r="F9" s="50"/>
      <c r="G9" s="15" t="s">
        <v>0</v>
      </c>
      <c r="H9" s="12"/>
      <c r="I9" s="30"/>
      <c r="J9" s="56"/>
      <c r="K9" s="27">
        <v>0.22500000000000001</v>
      </c>
      <c r="L9" s="61"/>
      <c r="M9" s="33"/>
      <c r="N9" s="27"/>
      <c r="O9" s="27"/>
      <c r="P9" s="27" t="s">
        <v>19</v>
      </c>
      <c r="Q9" s="27"/>
      <c r="R9" s="61"/>
    </row>
    <row r="10" spans="1:18" ht="18" customHeight="1">
      <c r="A10" s="58"/>
      <c r="B10" s="79" t="s">
        <v>1</v>
      </c>
      <c r="C10" s="80"/>
      <c r="D10" s="9">
        <v>0</v>
      </c>
      <c r="E10" s="50"/>
      <c r="F10" s="50"/>
      <c r="G10" s="90" t="s">
        <v>35</v>
      </c>
      <c r="H10" s="92"/>
      <c r="I10" s="30"/>
      <c r="J10" s="55"/>
      <c r="K10" s="27">
        <v>0.245</v>
      </c>
      <c r="L10" s="61"/>
      <c r="M10" s="33"/>
      <c r="N10" s="27"/>
      <c r="O10" s="27"/>
      <c r="P10" s="27" t="s">
        <v>20</v>
      </c>
      <c r="Q10" s="27"/>
      <c r="R10" s="61"/>
    </row>
    <row r="11" spans="1:18" ht="18" customHeight="1">
      <c r="A11" s="58"/>
      <c r="B11" s="79" t="s">
        <v>14</v>
      </c>
      <c r="C11" s="80"/>
      <c r="D11" s="24">
        <v>0</v>
      </c>
      <c r="E11" s="50"/>
      <c r="F11" s="50"/>
      <c r="G11" s="91"/>
      <c r="H11" s="93"/>
      <c r="I11" s="30"/>
      <c r="J11" s="55"/>
      <c r="L11" s="61"/>
      <c r="M11" s="62"/>
      <c r="N11" s="61"/>
      <c r="O11" s="61"/>
      <c r="P11" s="61"/>
      <c r="Q11" s="61"/>
      <c r="R11" s="61"/>
    </row>
    <row r="12" spans="1:18" ht="18" customHeight="1">
      <c r="A12" s="58"/>
      <c r="B12" s="77" t="s">
        <v>36</v>
      </c>
      <c r="C12" s="78"/>
      <c r="D12" s="10">
        <v>0</v>
      </c>
      <c r="E12" s="50"/>
      <c r="F12" s="50"/>
      <c r="G12" s="15" t="s">
        <v>52</v>
      </c>
      <c r="H12" s="12"/>
      <c r="I12" s="30"/>
      <c r="J12" s="55"/>
      <c r="L12" s="61"/>
      <c r="M12" s="62"/>
      <c r="N12" s="61"/>
      <c r="O12" s="61"/>
      <c r="P12" s="61"/>
      <c r="Q12" s="61"/>
      <c r="R12" s="61"/>
    </row>
    <row r="13" spans="1:18" ht="18" customHeight="1" thickBot="1">
      <c r="A13" s="52"/>
      <c r="B13" s="79" t="s">
        <v>32</v>
      </c>
      <c r="C13" s="80"/>
      <c r="D13" s="11" t="s">
        <v>8</v>
      </c>
      <c r="E13" s="50"/>
      <c r="F13" s="50"/>
      <c r="G13" s="16" t="s">
        <v>53</v>
      </c>
      <c r="H13" s="14"/>
      <c r="I13" s="30"/>
      <c r="J13" s="55"/>
      <c r="L13" s="27" t="s">
        <v>48</v>
      </c>
      <c r="M13" s="33">
        <v>52</v>
      </c>
      <c r="N13" s="27">
        <v>7</v>
      </c>
      <c r="O13" s="27"/>
      <c r="P13" s="27"/>
      <c r="Q13" s="27"/>
      <c r="R13" s="27"/>
    </row>
    <row r="14" spans="1:18" ht="18" customHeight="1">
      <c r="A14" s="52"/>
      <c r="B14" s="77" t="s">
        <v>16</v>
      </c>
      <c r="C14" s="78"/>
      <c r="D14" s="8" t="s">
        <v>19</v>
      </c>
      <c r="E14" s="50"/>
      <c r="F14" s="50"/>
      <c r="G14" s="50"/>
      <c r="H14" s="50"/>
      <c r="I14" s="30"/>
      <c r="J14" s="55"/>
      <c r="K14" s="7"/>
      <c r="L14" s="27" t="s">
        <v>49</v>
      </c>
      <c r="M14" s="33">
        <f>360/15</f>
        <v>24</v>
      </c>
      <c r="N14" s="27">
        <v>15</v>
      </c>
      <c r="O14" s="27"/>
      <c r="P14" s="27"/>
      <c r="Q14" s="27"/>
      <c r="R14" s="27"/>
    </row>
    <row r="15" spans="1:18" ht="18" customHeight="1" thickBot="1">
      <c r="A15" s="52"/>
      <c r="B15" s="94" t="str">
        <f>IF($D$14="cuota fija","Valor cuota",0)</f>
        <v>Valor cuota</v>
      </c>
      <c r="C15" s="95"/>
      <c r="D15" s="14">
        <v>0</v>
      </c>
      <c r="E15" s="50"/>
      <c r="F15" s="50"/>
      <c r="G15" s="50"/>
      <c r="H15" s="50"/>
      <c r="I15" s="30"/>
      <c r="J15" s="55"/>
      <c r="L15" s="27" t="s">
        <v>8</v>
      </c>
      <c r="M15" s="33">
        <v>12</v>
      </c>
      <c r="N15" s="27">
        <v>30</v>
      </c>
      <c r="O15" s="27"/>
      <c r="P15" s="27"/>
      <c r="Q15" s="27"/>
      <c r="R15" s="27"/>
    </row>
    <row r="16" spans="1:18" ht="18" customHeight="1" thickBot="1">
      <c r="A16" s="52"/>
      <c r="B16" s="50"/>
      <c r="C16" s="50"/>
      <c r="D16" s="50"/>
      <c r="E16" s="50"/>
      <c r="F16" s="50"/>
      <c r="G16" s="50"/>
      <c r="H16" s="50"/>
      <c r="I16" s="30"/>
      <c r="J16" s="55"/>
      <c r="L16" s="27" t="s">
        <v>37</v>
      </c>
      <c r="M16" s="33">
        <v>6</v>
      </c>
      <c r="N16" s="27">
        <v>60</v>
      </c>
      <c r="O16" s="27"/>
      <c r="P16" s="27"/>
      <c r="Q16" s="27"/>
      <c r="R16" s="27"/>
    </row>
    <row r="17" spans="1:23">
      <c r="A17" s="52"/>
      <c r="B17" s="50"/>
      <c r="C17" s="50"/>
      <c r="D17" s="50"/>
      <c r="E17" s="50"/>
      <c r="F17" s="50"/>
      <c r="G17" s="81" t="s">
        <v>38</v>
      </c>
      <c r="H17" s="83"/>
      <c r="I17" s="50"/>
      <c r="J17" s="55"/>
      <c r="L17" s="27" t="s">
        <v>9</v>
      </c>
      <c r="M17" s="33">
        <v>4</v>
      </c>
      <c r="N17" s="27">
        <v>90</v>
      </c>
      <c r="O17" s="27"/>
      <c r="P17" s="27"/>
      <c r="Q17" s="27"/>
      <c r="R17" s="27"/>
    </row>
    <row r="18" spans="1:23" ht="16" thickBot="1">
      <c r="A18" s="52"/>
      <c r="B18" s="50"/>
      <c r="C18" s="50"/>
      <c r="D18" s="50"/>
      <c r="E18" s="50"/>
      <c r="F18" s="50"/>
      <c r="G18" s="13" t="s">
        <v>39</v>
      </c>
      <c r="H18" s="14">
        <v>0</v>
      </c>
      <c r="I18" s="50"/>
      <c r="J18" s="55"/>
      <c r="L18" s="27" t="s">
        <v>46</v>
      </c>
      <c r="M18" s="33">
        <v>3</v>
      </c>
      <c r="N18" s="27">
        <v>120</v>
      </c>
      <c r="O18" s="27"/>
      <c r="P18" s="27"/>
      <c r="Q18" s="27"/>
      <c r="R18" s="27"/>
    </row>
    <row r="19" spans="1:23" ht="15" thickBot="1">
      <c r="A19" s="52"/>
      <c r="B19" s="50"/>
      <c r="C19" s="50"/>
      <c r="D19" s="50"/>
      <c r="E19" s="50"/>
      <c r="F19" s="50"/>
      <c r="G19" s="50"/>
      <c r="H19" s="50"/>
      <c r="I19" s="50"/>
      <c r="J19" s="55"/>
      <c r="L19" s="27" t="s">
        <v>10</v>
      </c>
      <c r="M19" s="33">
        <v>2</v>
      </c>
      <c r="N19" s="27">
        <v>180</v>
      </c>
      <c r="O19" s="27"/>
      <c r="P19" s="27"/>
      <c r="Q19" s="27"/>
      <c r="R19" s="27"/>
    </row>
    <row r="20" spans="1:23" ht="18.75" customHeight="1">
      <c r="A20" s="52"/>
      <c r="B20" s="84" t="s">
        <v>5</v>
      </c>
      <c r="C20" s="85"/>
      <c r="D20" s="1" t="e">
        <f>IF(IF(D14="cuota fija",$K$28,$W$28)&lt;0,0,IF(D14="cuota fija",$K$28,$W$28))</f>
        <v>#NUM!</v>
      </c>
      <c r="E20" s="50"/>
      <c r="F20" s="50"/>
      <c r="G20" s="50"/>
      <c r="H20" s="50"/>
      <c r="I20" s="67"/>
      <c r="J20" s="55"/>
      <c r="L20" s="27" t="s">
        <v>47</v>
      </c>
      <c r="M20" s="33">
        <v>1</v>
      </c>
      <c r="N20" s="27">
        <v>360</v>
      </c>
      <c r="O20" s="27"/>
      <c r="P20" s="27"/>
      <c r="Q20" s="27"/>
      <c r="R20" s="27"/>
    </row>
    <row r="21" spans="1:23" ht="18.75" customHeight="1">
      <c r="A21" s="52"/>
      <c r="B21" s="72" t="s">
        <v>6</v>
      </c>
      <c r="C21" s="73"/>
      <c r="D21" s="3">
        <f>IF(D11&gt;PARAMETRIZACION!$D$8,VLOOKUP('Tasa Efectiva'!$M$5,PARAMETRIZACION!$A$11:$D$13,4),VLOOKUP('Tasa Efectiva'!$M$5,PARAMETRIZACION!$A$4:$D$6,4))</f>
        <v>0.33900000000000002</v>
      </c>
      <c r="E21" s="50"/>
      <c r="F21" s="50"/>
      <c r="G21" s="50"/>
      <c r="H21" s="50"/>
      <c r="I21" s="50"/>
      <c r="J21" s="55"/>
      <c r="L21" s="27"/>
      <c r="M21" s="33"/>
      <c r="N21" s="27"/>
      <c r="O21" s="27"/>
      <c r="P21" s="27"/>
      <c r="Q21" s="27"/>
      <c r="R21" s="27"/>
    </row>
    <row r="22" spans="1:23" ht="18.75" customHeight="1">
      <c r="A22" s="52"/>
      <c r="B22" s="72" t="s">
        <v>7</v>
      </c>
      <c r="C22" s="73"/>
      <c r="D22" s="4" t="e">
        <f>IF(D20&gt;D21,"SOBRE","DENTRO")</f>
        <v>#NUM!</v>
      </c>
      <c r="E22" s="50"/>
      <c r="F22" s="50"/>
      <c r="G22" s="50"/>
      <c r="H22" s="50"/>
      <c r="I22" s="50"/>
      <c r="J22" s="55"/>
    </row>
    <row r="23" spans="1:23" ht="18.75" customHeight="1">
      <c r="A23" s="52"/>
      <c r="B23" s="72" t="s">
        <v>55</v>
      </c>
      <c r="C23" s="73"/>
      <c r="D23" s="3">
        <f>+IF(OR(D8=1,D8=2),K9,K10)</f>
        <v>0.245</v>
      </c>
      <c r="E23" s="50"/>
      <c r="F23" s="50"/>
      <c r="G23" s="50"/>
      <c r="H23" s="50"/>
      <c r="I23" s="50"/>
      <c r="J23" s="55"/>
    </row>
    <row r="24" spans="1:23" ht="18.75" customHeight="1" thickBot="1">
      <c r="A24" s="52"/>
      <c r="B24" s="75" t="s">
        <v>54</v>
      </c>
      <c r="C24" s="76"/>
      <c r="D24" s="5" t="e">
        <f>IF(D20&gt;D23,"SOBRE","DENTRO")</f>
        <v>#NUM!</v>
      </c>
      <c r="E24" s="50"/>
      <c r="F24" s="50"/>
      <c r="G24" s="50"/>
      <c r="H24" s="50"/>
      <c r="I24" s="50"/>
      <c r="J24" s="55"/>
      <c r="R24" s="66"/>
    </row>
    <row r="25" spans="1:23" ht="15" thickBot="1">
      <c r="A25" s="53"/>
      <c r="B25" s="51"/>
      <c r="C25" s="51"/>
      <c r="D25" s="51"/>
      <c r="E25" s="51"/>
      <c r="F25" s="51"/>
      <c r="G25" s="51"/>
      <c r="H25" s="51"/>
      <c r="I25" s="51"/>
      <c r="J25" s="54"/>
      <c r="R25" s="66"/>
    </row>
    <row r="26" spans="1:23" ht="19.5" customHeight="1">
      <c r="B26" s="2"/>
      <c r="C26" s="2"/>
      <c r="D26" s="2"/>
      <c r="E26" s="6"/>
      <c r="F26" s="2"/>
      <c r="G26" s="2"/>
      <c r="H26" s="2"/>
      <c r="I26" s="2"/>
      <c r="N26" s="42"/>
      <c r="O26" s="42"/>
      <c r="P26" s="42"/>
      <c r="Q26" s="42"/>
      <c r="R26" s="42"/>
      <c r="S26" s="42"/>
      <c r="T26" s="42"/>
      <c r="U26" s="42"/>
      <c r="V26" s="42"/>
    </row>
    <row r="27" spans="1:23" ht="9" customHeight="1">
      <c r="B27" s="74" t="s">
        <v>43</v>
      </c>
      <c r="C27" s="74"/>
      <c r="D27" s="74"/>
      <c r="E27" s="6"/>
      <c r="F27" s="2"/>
      <c r="G27" s="2"/>
      <c r="H27" s="2"/>
      <c r="I27" s="2"/>
      <c r="N27" s="42"/>
      <c r="O27" s="42"/>
      <c r="P27" s="42"/>
      <c r="Q27" s="42"/>
      <c r="R27" s="42"/>
      <c r="S27" s="42"/>
      <c r="T27" s="42"/>
      <c r="U27" s="42"/>
      <c r="V27" s="42"/>
    </row>
    <row r="28" spans="1:23" ht="17.25" customHeight="1">
      <c r="B28" s="74"/>
      <c r="C28" s="74"/>
      <c r="D28" s="74"/>
      <c r="E28" s="2"/>
      <c r="F28" s="2"/>
      <c r="G28" s="2"/>
      <c r="H28" s="2"/>
      <c r="J28" s="46" t="s">
        <v>51</v>
      </c>
      <c r="K28" s="47" t="e">
        <f>((1+($K$29*(VLOOKUP($D$13,L13:N20,3,0)/360)))^(360/(VLOOKUP($D$13,$L$13:$N$20,3,0))))-1</f>
        <v>#NUM!</v>
      </c>
      <c r="M28" s="45" t="s">
        <v>42</v>
      </c>
      <c r="N28" s="42"/>
      <c r="O28" s="42"/>
      <c r="P28" s="42"/>
      <c r="Q28" s="42"/>
      <c r="R28" s="42"/>
      <c r="S28" s="42"/>
      <c r="T28" s="42"/>
      <c r="V28" s="46" t="s">
        <v>51</v>
      </c>
      <c r="W28" s="47" t="e">
        <f>((1+($W$29*(VLOOKUP($D$13,$L$13:$N$20,3,0)/360)))^(360/(VLOOKUP($D$13,$L$13:$N$20,3,0))))-1</f>
        <v>#NUM!</v>
      </c>
    </row>
    <row r="29" spans="1:23" ht="20.25" customHeight="1">
      <c r="A29" s="17"/>
      <c r="B29" s="74"/>
      <c r="C29" s="74"/>
      <c r="D29" s="74"/>
      <c r="E29" s="28">
        <f>SUM(E32:E212)</f>
        <v>0</v>
      </c>
      <c r="F29" s="28">
        <f>SUM(F32:F212)</f>
        <v>0</v>
      </c>
      <c r="G29" s="29">
        <f>G30+H29</f>
        <v>0</v>
      </c>
      <c r="H29" s="28">
        <f>SUM(H32:H92)</f>
        <v>0</v>
      </c>
      <c r="J29" s="46" t="s">
        <v>50</v>
      </c>
      <c r="K29" s="47" t="e">
        <f>K30*VLOOKUP($D$13,$L$13:$M$20,2,0)</f>
        <v>#NUM!</v>
      </c>
      <c r="M29" s="42"/>
      <c r="N29" s="42"/>
      <c r="O29" s="42"/>
      <c r="P29" s="42"/>
      <c r="Q29" s="42"/>
      <c r="R29" s="42"/>
      <c r="S29" s="42"/>
      <c r="T29" s="42"/>
      <c r="V29" s="46" t="s">
        <v>50</v>
      </c>
      <c r="W29" s="47" t="e">
        <f>W30*VLOOKUP($D$13,$L$13:$M$20,2,0)</f>
        <v>#NUM!</v>
      </c>
    </row>
    <row r="30" spans="1:23" ht="18">
      <c r="A30" s="17"/>
      <c r="B30" s="18"/>
      <c r="C30" s="18"/>
      <c r="E30" s="28"/>
      <c r="F30" s="28"/>
      <c r="G30" s="29">
        <f>MAX(G32:G212)</f>
        <v>0</v>
      </c>
      <c r="J30" s="46" t="str">
        <f>CONCATENATE("TIR ",D13)</f>
        <v>TIR Mensual</v>
      </c>
      <c r="K30" s="48" t="e">
        <f>IRR(J32:J212)</f>
        <v>#NUM!</v>
      </c>
      <c r="M30" s="42"/>
      <c r="V30" s="46" t="str">
        <f>CONCATENATE("TIR ",$D$13)</f>
        <v>TIR Mensual</v>
      </c>
      <c r="W30" s="48" t="e">
        <f>IRR(V32:V212)</f>
        <v>#NUM!</v>
      </c>
    </row>
    <row r="31" spans="1:23" ht="32.25" customHeight="1">
      <c r="A31" s="20" t="s">
        <v>3</v>
      </c>
      <c r="B31" s="20" t="s">
        <v>2</v>
      </c>
      <c r="C31" s="20" t="s">
        <v>15</v>
      </c>
      <c r="D31" s="20" t="s">
        <v>40</v>
      </c>
      <c r="E31" s="20" t="s">
        <v>27</v>
      </c>
      <c r="F31" s="20" t="s">
        <v>4</v>
      </c>
      <c r="G31" s="20" t="s">
        <v>0</v>
      </c>
      <c r="H31" s="20" t="s">
        <v>41</v>
      </c>
      <c r="I31" s="20" t="s">
        <v>45</v>
      </c>
      <c r="J31" s="20" t="s">
        <v>28</v>
      </c>
      <c r="K31" s="43"/>
      <c r="M31" s="20" t="s">
        <v>3</v>
      </c>
      <c r="N31" s="20" t="s">
        <v>2</v>
      </c>
      <c r="O31" s="20" t="s">
        <v>15</v>
      </c>
      <c r="P31" s="20" t="s">
        <v>40</v>
      </c>
      <c r="Q31" s="20" t="s">
        <v>27</v>
      </c>
      <c r="R31" s="20" t="s">
        <v>4</v>
      </c>
      <c r="S31" s="20" t="s">
        <v>0</v>
      </c>
      <c r="T31" s="20" t="s">
        <v>41</v>
      </c>
      <c r="U31" s="20" t="s">
        <v>44</v>
      </c>
      <c r="V31" s="20" t="s">
        <v>28</v>
      </c>
    </row>
    <row r="32" spans="1:23">
      <c r="A32" s="31">
        <v>0</v>
      </c>
      <c r="B32" s="49">
        <f>$D$11</f>
        <v>0</v>
      </c>
      <c r="C32" s="21"/>
      <c r="D32" s="21"/>
      <c r="E32" s="21"/>
      <c r="F32" s="21">
        <f>IF(A32=0,0,IF(A32=$D$12,D32+E32+H32,$D$15))</f>
        <v>0</v>
      </c>
      <c r="G32" s="21">
        <f>$H$9</f>
        <v>0</v>
      </c>
      <c r="H32" s="21"/>
      <c r="I32" s="21">
        <f>IF(K32&lt;$H$30,F32,0)</f>
        <v>0</v>
      </c>
      <c r="J32" s="22">
        <f>-$D$9+$H$9+$H$12+$H$13</f>
        <v>0</v>
      </c>
      <c r="K32" s="44"/>
      <c r="M32" s="31">
        <v>0</v>
      </c>
      <c r="N32" s="49">
        <f>$D$11</f>
        <v>0</v>
      </c>
      <c r="O32" s="21"/>
      <c r="P32" s="21"/>
      <c r="Q32" s="21"/>
      <c r="R32" s="21">
        <f>IF(M32=0,0,IF(M32=$D$12,P32+Q32+T32,$D$15))</f>
        <v>0</v>
      </c>
      <c r="S32" s="21">
        <f>$H$9</f>
        <v>0</v>
      </c>
      <c r="T32" s="21"/>
      <c r="U32" s="21">
        <f>IF(W32&lt;$H$30,R32,0)</f>
        <v>0</v>
      </c>
      <c r="V32" s="22">
        <f>-$D$9+$H$9+$H$12+$H$13</f>
        <v>0</v>
      </c>
    </row>
    <row r="33" spans="1:22">
      <c r="A33" s="31">
        <v>1</v>
      </c>
      <c r="B33" s="25"/>
      <c r="C33" s="21">
        <f>$D$9</f>
        <v>0</v>
      </c>
      <c r="D33" s="21">
        <f>IF(A33=$D$12,C33,F33-H33-E33)</f>
        <v>0</v>
      </c>
      <c r="E33" s="21">
        <f t="shared" ref="E33:E64" si="0">ROUND(C33*($D$10/360)*(B33-B32),2)</f>
        <v>0</v>
      </c>
      <c r="F33" s="21">
        <f t="shared" ref="F33:F91" si="1">IF(A33=0,0,IF(A33=$D$12,D33+E33+H33,$D$15))</f>
        <v>0</v>
      </c>
      <c r="G33" s="21">
        <f t="shared" ref="G33:G64" si="2">IF(A33=0,0,G32*(1+(($H$10/360)*(B33-B32))))</f>
        <v>0</v>
      </c>
      <c r="H33" s="21">
        <f t="shared" ref="H33:H64" si="3">IF(A33&lt;&gt;0,$H$18,0)</f>
        <v>0</v>
      </c>
      <c r="I33" s="21">
        <f>IF(($G$29-SUM(I34:I92))&gt;F33,F33,$G$29-SUM(I34:I92))</f>
        <v>0</v>
      </c>
      <c r="J33" s="23">
        <f t="shared" ref="J33:J39" si="4">F33-I33</f>
        <v>0</v>
      </c>
      <c r="M33" s="31">
        <v>1</v>
      </c>
      <c r="N33" s="25"/>
      <c r="O33" s="26"/>
      <c r="P33" s="26"/>
      <c r="Q33" s="26"/>
      <c r="R33" s="26">
        <f>+P33+Q33</f>
        <v>0</v>
      </c>
      <c r="S33" s="21">
        <f t="shared" ref="S33:S64" si="5">IF(M33=0,0,S32*(1+(($H$10/360)*(N33-N32))))</f>
        <v>0</v>
      </c>
      <c r="T33" s="21">
        <f t="shared" ref="T33:T64" si="6">IF(M33&lt;&gt;0,$H$18,0)</f>
        <v>0</v>
      </c>
      <c r="U33" s="21">
        <f>IF(($G$29-SUM(U34:U92))&gt;R33,R33,$G$29-SUM(U34:U92))</f>
        <v>0</v>
      </c>
      <c r="V33" s="23">
        <f t="shared" ref="V33:V38" si="7">R33-U33</f>
        <v>0</v>
      </c>
    </row>
    <row r="34" spans="1:22">
      <c r="A34" s="31">
        <f t="shared" ref="A34:A46" si="8">IF(A33=0,0,IF(A33&gt;=$D$12,0,A33+1))</f>
        <v>0</v>
      </c>
      <c r="B34" s="25"/>
      <c r="C34" s="21">
        <f t="shared" ref="C34:C65" si="9">IF(A34=0,0,IF((C33-D33)&lt;0,0,C33-D33))</f>
        <v>0</v>
      </c>
      <c r="D34" s="21">
        <f t="shared" ref="D34:D64" si="10">IF(A34=$D$12,C34,F34-H34-E34)</f>
        <v>0</v>
      </c>
      <c r="E34" s="21">
        <f t="shared" si="0"/>
        <v>0</v>
      </c>
      <c r="F34" s="21">
        <f t="shared" si="1"/>
        <v>0</v>
      </c>
      <c r="G34" s="21">
        <f t="shared" si="2"/>
        <v>0</v>
      </c>
      <c r="H34" s="21">
        <f t="shared" si="3"/>
        <v>0</v>
      </c>
      <c r="I34" s="21">
        <f t="shared" ref="I34:I92" si="11">IF(($G$29-SUM(I35:I93))&gt;F34,F34,$G$29-SUM(I35:I93))</f>
        <v>0</v>
      </c>
      <c r="J34" s="23">
        <f t="shared" si="4"/>
        <v>0</v>
      </c>
      <c r="M34" s="31">
        <f t="shared" ref="M34:M98" si="12">IF(M33=0,0,IF(M33&gt;=$D$12,0,M33+1))</f>
        <v>0</v>
      </c>
      <c r="N34" s="25"/>
      <c r="O34" s="26"/>
      <c r="P34" s="26"/>
      <c r="Q34" s="26"/>
      <c r="R34" s="26">
        <f t="shared" ref="R34:R68" si="13">+P34+Q34</f>
        <v>0</v>
      </c>
      <c r="S34" s="21">
        <f t="shared" si="5"/>
        <v>0</v>
      </c>
      <c r="T34" s="21">
        <f t="shared" si="6"/>
        <v>0</v>
      </c>
      <c r="U34" s="21">
        <f t="shared" ref="U34:U92" si="14">IF(($G$29-SUM(U35:U93))&gt;R34,R34,$G$29-SUM(U35:U93))</f>
        <v>0</v>
      </c>
      <c r="V34" s="23">
        <f t="shared" si="7"/>
        <v>0</v>
      </c>
    </row>
    <row r="35" spans="1:22">
      <c r="A35" s="31">
        <f t="shared" si="8"/>
        <v>0</v>
      </c>
      <c r="B35" s="25"/>
      <c r="C35" s="21">
        <f t="shared" si="9"/>
        <v>0</v>
      </c>
      <c r="D35" s="21">
        <f t="shared" si="10"/>
        <v>0</v>
      </c>
      <c r="E35" s="21">
        <f t="shared" si="0"/>
        <v>0</v>
      </c>
      <c r="F35" s="21">
        <f t="shared" si="1"/>
        <v>0</v>
      </c>
      <c r="G35" s="21">
        <f t="shared" si="2"/>
        <v>0</v>
      </c>
      <c r="H35" s="21">
        <f t="shared" si="3"/>
        <v>0</v>
      </c>
      <c r="I35" s="21">
        <f t="shared" si="11"/>
        <v>0</v>
      </c>
      <c r="J35" s="23">
        <f t="shared" si="4"/>
        <v>0</v>
      </c>
      <c r="M35" s="31">
        <f t="shared" si="12"/>
        <v>0</v>
      </c>
      <c r="N35" s="25"/>
      <c r="O35" s="26"/>
      <c r="P35" s="26"/>
      <c r="Q35" s="26"/>
      <c r="R35" s="26">
        <f t="shared" si="13"/>
        <v>0</v>
      </c>
      <c r="S35" s="21">
        <f t="shared" si="5"/>
        <v>0</v>
      </c>
      <c r="T35" s="21">
        <f t="shared" si="6"/>
        <v>0</v>
      </c>
      <c r="U35" s="21">
        <f t="shared" si="14"/>
        <v>0</v>
      </c>
      <c r="V35" s="23">
        <f t="shared" si="7"/>
        <v>0</v>
      </c>
    </row>
    <row r="36" spans="1:22">
      <c r="A36" s="31">
        <f t="shared" si="8"/>
        <v>0</v>
      </c>
      <c r="B36" s="25"/>
      <c r="C36" s="21">
        <f t="shared" si="9"/>
        <v>0</v>
      </c>
      <c r="D36" s="21">
        <f t="shared" si="10"/>
        <v>0</v>
      </c>
      <c r="E36" s="21">
        <f t="shared" si="0"/>
        <v>0</v>
      </c>
      <c r="F36" s="21">
        <f t="shared" si="1"/>
        <v>0</v>
      </c>
      <c r="G36" s="21">
        <f t="shared" si="2"/>
        <v>0</v>
      </c>
      <c r="H36" s="21">
        <f t="shared" si="3"/>
        <v>0</v>
      </c>
      <c r="I36" s="21">
        <f t="shared" si="11"/>
        <v>0</v>
      </c>
      <c r="J36" s="23">
        <f t="shared" si="4"/>
        <v>0</v>
      </c>
      <c r="M36" s="31">
        <f t="shared" si="12"/>
        <v>0</v>
      </c>
      <c r="N36" s="25"/>
      <c r="O36" s="26"/>
      <c r="P36" s="26"/>
      <c r="Q36" s="26"/>
      <c r="R36" s="26">
        <f t="shared" si="13"/>
        <v>0</v>
      </c>
      <c r="S36" s="21">
        <f t="shared" si="5"/>
        <v>0</v>
      </c>
      <c r="T36" s="21">
        <f t="shared" si="6"/>
        <v>0</v>
      </c>
      <c r="U36" s="21">
        <f t="shared" si="14"/>
        <v>0</v>
      </c>
      <c r="V36" s="23">
        <f t="shared" si="7"/>
        <v>0</v>
      </c>
    </row>
    <row r="37" spans="1:22">
      <c r="A37" s="31">
        <f t="shared" si="8"/>
        <v>0</v>
      </c>
      <c r="B37" s="25"/>
      <c r="C37" s="21">
        <f t="shared" si="9"/>
        <v>0</v>
      </c>
      <c r="D37" s="21">
        <f t="shared" si="10"/>
        <v>0</v>
      </c>
      <c r="E37" s="21">
        <f t="shared" si="0"/>
        <v>0</v>
      </c>
      <c r="F37" s="21">
        <f t="shared" si="1"/>
        <v>0</v>
      </c>
      <c r="G37" s="21">
        <f t="shared" si="2"/>
        <v>0</v>
      </c>
      <c r="H37" s="21">
        <f t="shared" si="3"/>
        <v>0</v>
      </c>
      <c r="I37" s="21">
        <f t="shared" si="11"/>
        <v>0</v>
      </c>
      <c r="J37" s="23">
        <f t="shared" si="4"/>
        <v>0</v>
      </c>
      <c r="M37" s="31">
        <f t="shared" si="12"/>
        <v>0</v>
      </c>
      <c r="N37" s="25"/>
      <c r="O37" s="26"/>
      <c r="P37" s="26"/>
      <c r="Q37" s="26"/>
      <c r="R37" s="26">
        <f t="shared" si="13"/>
        <v>0</v>
      </c>
      <c r="S37" s="21">
        <f t="shared" si="5"/>
        <v>0</v>
      </c>
      <c r="T37" s="21">
        <f t="shared" si="6"/>
        <v>0</v>
      </c>
      <c r="U37" s="21">
        <f t="shared" si="14"/>
        <v>0</v>
      </c>
      <c r="V37" s="23">
        <f t="shared" si="7"/>
        <v>0</v>
      </c>
    </row>
    <row r="38" spans="1:22">
      <c r="A38" s="31">
        <f t="shared" si="8"/>
        <v>0</v>
      </c>
      <c r="B38" s="25"/>
      <c r="C38" s="21">
        <f t="shared" si="9"/>
        <v>0</v>
      </c>
      <c r="D38" s="21">
        <f t="shared" si="10"/>
        <v>0</v>
      </c>
      <c r="E38" s="21">
        <f t="shared" si="0"/>
        <v>0</v>
      </c>
      <c r="F38" s="21">
        <f t="shared" si="1"/>
        <v>0</v>
      </c>
      <c r="G38" s="21">
        <f t="shared" si="2"/>
        <v>0</v>
      </c>
      <c r="H38" s="21">
        <f t="shared" si="3"/>
        <v>0</v>
      </c>
      <c r="I38" s="21">
        <f t="shared" si="11"/>
        <v>0</v>
      </c>
      <c r="J38" s="23">
        <f t="shared" si="4"/>
        <v>0</v>
      </c>
      <c r="M38" s="31">
        <f t="shared" si="12"/>
        <v>0</v>
      </c>
      <c r="N38" s="25"/>
      <c r="O38" s="26"/>
      <c r="P38" s="26"/>
      <c r="Q38" s="26"/>
      <c r="R38" s="26">
        <f t="shared" si="13"/>
        <v>0</v>
      </c>
      <c r="S38" s="21">
        <f t="shared" si="5"/>
        <v>0</v>
      </c>
      <c r="T38" s="21">
        <f t="shared" si="6"/>
        <v>0</v>
      </c>
      <c r="U38" s="21">
        <f t="shared" si="14"/>
        <v>0</v>
      </c>
      <c r="V38" s="23">
        <f t="shared" si="7"/>
        <v>0</v>
      </c>
    </row>
    <row r="39" spans="1:22">
      <c r="A39" s="31">
        <f t="shared" si="8"/>
        <v>0</v>
      </c>
      <c r="B39" s="25"/>
      <c r="C39" s="21">
        <f t="shared" si="9"/>
        <v>0</v>
      </c>
      <c r="D39" s="21">
        <f t="shared" si="10"/>
        <v>0</v>
      </c>
      <c r="E39" s="21">
        <f t="shared" si="0"/>
        <v>0</v>
      </c>
      <c r="F39" s="21">
        <f t="shared" si="1"/>
        <v>0</v>
      </c>
      <c r="G39" s="21">
        <f t="shared" si="2"/>
        <v>0</v>
      </c>
      <c r="H39" s="21">
        <f t="shared" si="3"/>
        <v>0</v>
      </c>
      <c r="I39" s="21">
        <f t="shared" si="11"/>
        <v>0</v>
      </c>
      <c r="J39" s="23">
        <f t="shared" si="4"/>
        <v>0</v>
      </c>
      <c r="M39" s="31">
        <f t="shared" si="12"/>
        <v>0</v>
      </c>
      <c r="N39" s="25"/>
      <c r="O39" s="26"/>
      <c r="P39" s="26"/>
      <c r="Q39" s="26"/>
      <c r="R39" s="26">
        <f t="shared" si="13"/>
        <v>0</v>
      </c>
      <c r="S39" s="21">
        <f t="shared" si="5"/>
        <v>0</v>
      </c>
      <c r="T39" s="21">
        <f t="shared" si="6"/>
        <v>0</v>
      </c>
      <c r="U39" s="21">
        <f t="shared" si="14"/>
        <v>0</v>
      </c>
      <c r="V39" s="23">
        <f>R39-U39</f>
        <v>0</v>
      </c>
    </row>
    <row r="40" spans="1:22">
      <c r="A40" s="31">
        <f t="shared" si="8"/>
        <v>0</v>
      </c>
      <c r="B40" s="25"/>
      <c r="C40" s="21">
        <f t="shared" si="9"/>
        <v>0</v>
      </c>
      <c r="D40" s="21">
        <f t="shared" si="10"/>
        <v>0</v>
      </c>
      <c r="E40" s="21">
        <f t="shared" si="0"/>
        <v>0</v>
      </c>
      <c r="F40" s="21">
        <f t="shared" si="1"/>
        <v>0</v>
      </c>
      <c r="G40" s="21">
        <f t="shared" si="2"/>
        <v>0</v>
      </c>
      <c r="H40" s="21">
        <f t="shared" si="3"/>
        <v>0</v>
      </c>
      <c r="I40" s="21">
        <f t="shared" si="11"/>
        <v>0</v>
      </c>
      <c r="J40" s="23">
        <f t="shared" ref="J40:J92" si="15">F40-I40</f>
        <v>0</v>
      </c>
      <c r="M40" s="31">
        <f t="shared" si="12"/>
        <v>0</v>
      </c>
      <c r="N40" s="25"/>
      <c r="O40" s="26"/>
      <c r="P40" s="26"/>
      <c r="Q40" s="26"/>
      <c r="R40" s="26">
        <f t="shared" si="13"/>
        <v>0</v>
      </c>
      <c r="S40" s="21">
        <f t="shared" si="5"/>
        <v>0</v>
      </c>
      <c r="T40" s="21">
        <f t="shared" si="6"/>
        <v>0</v>
      </c>
      <c r="U40" s="21">
        <f t="shared" si="14"/>
        <v>0</v>
      </c>
      <c r="V40" s="23">
        <f t="shared" ref="V40:V92" si="16">R40-U40</f>
        <v>0</v>
      </c>
    </row>
    <row r="41" spans="1:22">
      <c r="A41" s="31">
        <f t="shared" si="8"/>
        <v>0</v>
      </c>
      <c r="B41" s="25"/>
      <c r="C41" s="21">
        <f t="shared" si="9"/>
        <v>0</v>
      </c>
      <c r="D41" s="21">
        <f t="shared" si="10"/>
        <v>0</v>
      </c>
      <c r="E41" s="21">
        <f t="shared" si="0"/>
        <v>0</v>
      </c>
      <c r="F41" s="21">
        <f t="shared" si="1"/>
        <v>0</v>
      </c>
      <c r="G41" s="21">
        <f t="shared" si="2"/>
        <v>0</v>
      </c>
      <c r="H41" s="21">
        <f t="shared" si="3"/>
        <v>0</v>
      </c>
      <c r="I41" s="21">
        <f t="shared" si="11"/>
        <v>0</v>
      </c>
      <c r="J41" s="23">
        <f t="shared" si="15"/>
        <v>0</v>
      </c>
      <c r="M41" s="31">
        <f t="shared" si="12"/>
        <v>0</v>
      </c>
      <c r="N41" s="25"/>
      <c r="O41" s="26"/>
      <c r="P41" s="26"/>
      <c r="Q41" s="26"/>
      <c r="R41" s="26">
        <f t="shared" si="13"/>
        <v>0</v>
      </c>
      <c r="S41" s="21">
        <f t="shared" si="5"/>
        <v>0</v>
      </c>
      <c r="T41" s="21">
        <f t="shared" si="6"/>
        <v>0</v>
      </c>
      <c r="U41" s="21">
        <f t="shared" si="14"/>
        <v>0</v>
      </c>
      <c r="V41" s="23">
        <f t="shared" si="16"/>
        <v>0</v>
      </c>
    </row>
    <row r="42" spans="1:22">
      <c r="A42" s="31">
        <f t="shared" si="8"/>
        <v>0</v>
      </c>
      <c r="B42" s="25"/>
      <c r="C42" s="21">
        <f t="shared" si="9"/>
        <v>0</v>
      </c>
      <c r="D42" s="21">
        <f t="shared" si="10"/>
        <v>0</v>
      </c>
      <c r="E42" s="21">
        <f t="shared" si="0"/>
        <v>0</v>
      </c>
      <c r="F42" s="21">
        <f t="shared" si="1"/>
        <v>0</v>
      </c>
      <c r="G42" s="21">
        <f t="shared" si="2"/>
        <v>0</v>
      </c>
      <c r="H42" s="21">
        <f t="shared" si="3"/>
        <v>0</v>
      </c>
      <c r="I42" s="21">
        <f t="shared" si="11"/>
        <v>0</v>
      </c>
      <c r="J42" s="23">
        <f t="shared" si="15"/>
        <v>0</v>
      </c>
      <c r="M42" s="31">
        <f t="shared" si="12"/>
        <v>0</v>
      </c>
      <c r="N42" s="25"/>
      <c r="O42" s="26"/>
      <c r="P42" s="26"/>
      <c r="Q42" s="26"/>
      <c r="R42" s="26">
        <f t="shared" si="13"/>
        <v>0</v>
      </c>
      <c r="S42" s="21">
        <f t="shared" si="5"/>
        <v>0</v>
      </c>
      <c r="T42" s="21">
        <f t="shared" si="6"/>
        <v>0</v>
      </c>
      <c r="U42" s="21">
        <f t="shared" si="14"/>
        <v>0</v>
      </c>
      <c r="V42" s="23">
        <f t="shared" si="16"/>
        <v>0</v>
      </c>
    </row>
    <row r="43" spans="1:22">
      <c r="A43" s="31">
        <f t="shared" si="8"/>
        <v>0</v>
      </c>
      <c r="B43" s="25"/>
      <c r="C43" s="21">
        <f t="shared" si="9"/>
        <v>0</v>
      </c>
      <c r="D43" s="21">
        <f t="shared" si="10"/>
        <v>0</v>
      </c>
      <c r="E43" s="21">
        <f t="shared" si="0"/>
        <v>0</v>
      </c>
      <c r="F43" s="21">
        <f t="shared" si="1"/>
        <v>0</v>
      </c>
      <c r="G43" s="21">
        <f t="shared" si="2"/>
        <v>0</v>
      </c>
      <c r="H43" s="21">
        <f t="shared" si="3"/>
        <v>0</v>
      </c>
      <c r="I43" s="21">
        <f t="shared" si="11"/>
        <v>0</v>
      </c>
      <c r="J43" s="23">
        <f t="shared" si="15"/>
        <v>0</v>
      </c>
      <c r="M43" s="31">
        <f t="shared" si="12"/>
        <v>0</v>
      </c>
      <c r="N43" s="25"/>
      <c r="O43" s="26"/>
      <c r="P43" s="26"/>
      <c r="Q43" s="26"/>
      <c r="R43" s="26">
        <f t="shared" si="13"/>
        <v>0</v>
      </c>
      <c r="S43" s="21">
        <f t="shared" si="5"/>
        <v>0</v>
      </c>
      <c r="T43" s="21">
        <f t="shared" si="6"/>
        <v>0</v>
      </c>
      <c r="U43" s="21">
        <f t="shared" si="14"/>
        <v>0</v>
      </c>
      <c r="V43" s="23">
        <f t="shared" si="16"/>
        <v>0</v>
      </c>
    </row>
    <row r="44" spans="1:22">
      <c r="A44" s="31">
        <f t="shared" si="8"/>
        <v>0</v>
      </c>
      <c r="B44" s="25"/>
      <c r="C44" s="21">
        <f t="shared" si="9"/>
        <v>0</v>
      </c>
      <c r="D44" s="21">
        <f t="shared" si="10"/>
        <v>0</v>
      </c>
      <c r="E44" s="21">
        <f t="shared" si="0"/>
        <v>0</v>
      </c>
      <c r="F44" s="21">
        <f t="shared" si="1"/>
        <v>0</v>
      </c>
      <c r="G44" s="21">
        <f t="shared" si="2"/>
        <v>0</v>
      </c>
      <c r="H44" s="21">
        <f t="shared" si="3"/>
        <v>0</v>
      </c>
      <c r="I44" s="21">
        <f t="shared" si="11"/>
        <v>0</v>
      </c>
      <c r="J44" s="23">
        <f t="shared" si="15"/>
        <v>0</v>
      </c>
      <c r="M44" s="31">
        <f t="shared" si="12"/>
        <v>0</v>
      </c>
      <c r="N44" s="25"/>
      <c r="O44" s="26"/>
      <c r="P44" s="26"/>
      <c r="Q44" s="26"/>
      <c r="R44" s="26">
        <f t="shared" si="13"/>
        <v>0</v>
      </c>
      <c r="S44" s="21">
        <f t="shared" si="5"/>
        <v>0</v>
      </c>
      <c r="T44" s="21">
        <f t="shared" si="6"/>
        <v>0</v>
      </c>
      <c r="U44" s="21">
        <f t="shared" si="14"/>
        <v>0</v>
      </c>
      <c r="V44" s="23">
        <f t="shared" si="16"/>
        <v>0</v>
      </c>
    </row>
    <row r="45" spans="1:22">
      <c r="A45" s="31">
        <f t="shared" si="8"/>
        <v>0</v>
      </c>
      <c r="B45" s="25"/>
      <c r="C45" s="21">
        <f t="shared" si="9"/>
        <v>0</v>
      </c>
      <c r="D45" s="21">
        <f t="shared" si="10"/>
        <v>0</v>
      </c>
      <c r="E45" s="21">
        <f t="shared" si="0"/>
        <v>0</v>
      </c>
      <c r="F45" s="21">
        <f t="shared" si="1"/>
        <v>0</v>
      </c>
      <c r="G45" s="21">
        <f t="shared" si="2"/>
        <v>0</v>
      </c>
      <c r="H45" s="21">
        <f t="shared" si="3"/>
        <v>0</v>
      </c>
      <c r="I45" s="21">
        <f t="shared" si="11"/>
        <v>0</v>
      </c>
      <c r="J45" s="23">
        <f t="shared" si="15"/>
        <v>0</v>
      </c>
      <c r="M45" s="31">
        <f t="shared" si="12"/>
        <v>0</v>
      </c>
      <c r="N45" s="25"/>
      <c r="O45" s="26"/>
      <c r="P45" s="26"/>
      <c r="Q45" s="26"/>
      <c r="R45" s="26">
        <f t="shared" si="13"/>
        <v>0</v>
      </c>
      <c r="S45" s="21">
        <f t="shared" si="5"/>
        <v>0</v>
      </c>
      <c r="T45" s="21">
        <f t="shared" si="6"/>
        <v>0</v>
      </c>
      <c r="U45" s="21">
        <f t="shared" si="14"/>
        <v>0</v>
      </c>
      <c r="V45" s="23">
        <f t="shared" si="16"/>
        <v>0</v>
      </c>
    </row>
    <row r="46" spans="1:22">
      <c r="A46" s="31">
        <f t="shared" si="8"/>
        <v>0</v>
      </c>
      <c r="B46" s="25"/>
      <c r="C46" s="21">
        <f t="shared" si="9"/>
        <v>0</v>
      </c>
      <c r="D46" s="21">
        <f t="shared" si="10"/>
        <v>0</v>
      </c>
      <c r="E46" s="21">
        <f t="shared" si="0"/>
        <v>0</v>
      </c>
      <c r="F46" s="21">
        <f t="shared" si="1"/>
        <v>0</v>
      </c>
      <c r="G46" s="21">
        <f t="shared" si="2"/>
        <v>0</v>
      </c>
      <c r="H46" s="21">
        <f t="shared" si="3"/>
        <v>0</v>
      </c>
      <c r="I46" s="21">
        <f t="shared" si="11"/>
        <v>0</v>
      </c>
      <c r="J46" s="23">
        <f t="shared" si="15"/>
        <v>0</v>
      </c>
      <c r="M46" s="31">
        <f t="shared" si="12"/>
        <v>0</v>
      </c>
      <c r="N46" s="25"/>
      <c r="O46" s="26"/>
      <c r="P46" s="26"/>
      <c r="Q46" s="26"/>
      <c r="R46" s="26">
        <f t="shared" si="13"/>
        <v>0</v>
      </c>
      <c r="S46" s="21">
        <f t="shared" si="5"/>
        <v>0</v>
      </c>
      <c r="T46" s="21">
        <f t="shared" si="6"/>
        <v>0</v>
      </c>
      <c r="U46" s="21">
        <f t="shared" si="14"/>
        <v>0</v>
      </c>
      <c r="V46" s="23">
        <f t="shared" si="16"/>
        <v>0</v>
      </c>
    </row>
    <row r="47" spans="1:22">
      <c r="A47" s="31">
        <f t="shared" ref="A47:A104" si="17">IF(A46=0,0,IF(A46&gt;=$D$12,0,A46+1))</f>
        <v>0</v>
      </c>
      <c r="B47" s="25"/>
      <c r="C47" s="21">
        <f t="shared" si="9"/>
        <v>0</v>
      </c>
      <c r="D47" s="21">
        <f t="shared" si="10"/>
        <v>0</v>
      </c>
      <c r="E47" s="21">
        <f t="shared" si="0"/>
        <v>0</v>
      </c>
      <c r="F47" s="21">
        <f t="shared" si="1"/>
        <v>0</v>
      </c>
      <c r="G47" s="21">
        <f t="shared" si="2"/>
        <v>0</v>
      </c>
      <c r="H47" s="21">
        <f t="shared" si="3"/>
        <v>0</v>
      </c>
      <c r="I47" s="21">
        <f t="shared" si="11"/>
        <v>0</v>
      </c>
      <c r="J47" s="23">
        <f t="shared" si="15"/>
        <v>0</v>
      </c>
      <c r="M47" s="31">
        <f t="shared" si="12"/>
        <v>0</v>
      </c>
      <c r="N47" s="25"/>
      <c r="O47" s="26"/>
      <c r="P47" s="26"/>
      <c r="Q47" s="26"/>
      <c r="R47" s="26">
        <f t="shared" si="13"/>
        <v>0</v>
      </c>
      <c r="S47" s="21">
        <f t="shared" si="5"/>
        <v>0</v>
      </c>
      <c r="T47" s="21">
        <f t="shared" si="6"/>
        <v>0</v>
      </c>
      <c r="U47" s="21">
        <f t="shared" si="14"/>
        <v>0</v>
      </c>
      <c r="V47" s="23">
        <f t="shared" si="16"/>
        <v>0</v>
      </c>
    </row>
    <row r="48" spans="1:22">
      <c r="A48" s="31">
        <f t="shared" si="17"/>
        <v>0</v>
      </c>
      <c r="B48" s="25"/>
      <c r="C48" s="21">
        <f t="shared" si="9"/>
        <v>0</v>
      </c>
      <c r="D48" s="21">
        <f t="shared" si="10"/>
        <v>0</v>
      </c>
      <c r="E48" s="21">
        <f t="shared" si="0"/>
        <v>0</v>
      </c>
      <c r="F48" s="21">
        <f t="shared" si="1"/>
        <v>0</v>
      </c>
      <c r="G48" s="21">
        <f t="shared" si="2"/>
        <v>0</v>
      </c>
      <c r="H48" s="21">
        <f t="shared" si="3"/>
        <v>0</v>
      </c>
      <c r="I48" s="21">
        <f t="shared" si="11"/>
        <v>0</v>
      </c>
      <c r="J48" s="23">
        <f t="shared" si="15"/>
        <v>0</v>
      </c>
      <c r="M48" s="31">
        <f t="shared" si="12"/>
        <v>0</v>
      </c>
      <c r="N48" s="25"/>
      <c r="O48" s="26"/>
      <c r="P48" s="26"/>
      <c r="Q48" s="26"/>
      <c r="R48" s="26">
        <f t="shared" si="13"/>
        <v>0</v>
      </c>
      <c r="S48" s="21">
        <f t="shared" si="5"/>
        <v>0</v>
      </c>
      <c r="T48" s="21">
        <f t="shared" si="6"/>
        <v>0</v>
      </c>
      <c r="U48" s="21">
        <f t="shared" si="14"/>
        <v>0</v>
      </c>
      <c r="V48" s="23">
        <f t="shared" si="16"/>
        <v>0</v>
      </c>
    </row>
    <row r="49" spans="1:26">
      <c r="A49" s="31">
        <f t="shared" si="17"/>
        <v>0</v>
      </c>
      <c r="B49" s="25"/>
      <c r="C49" s="21">
        <f t="shared" si="9"/>
        <v>0</v>
      </c>
      <c r="D49" s="21">
        <f t="shared" si="10"/>
        <v>0</v>
      </c>
      <c r="E49" s="21">
        <f t="shared" si="0"/>
        <v>0</v>
      </c>
      <c r="F49" s="21">
        <f t="shared" si="1"/>
        <v>0</v>
      </c>
      <c r="G49" s="21">
        <f t="shared" si="2"/>
        <v>0</v>
      </c>
      <c r="H49" s="21">
        <f t="shared" si="3"/>
        <v>0</v>
      </c>
      <c r="I49" s="21">
        <f t="shared" si="11"/>
        <v>0</v>
      </c>
      <c r="J49" s="23">
        <f t="shared" si="15"/>
        <v>0</v>
      </c>
      <c r="M49" s="31">
        <f t="shared" si="12"/>
        <v>0</v>
      </c>
      <c r="N49" s="25"/>
      <c r="O49" s="26"/>
      <c r="P49" s="26"/>
      <c r="Q49" s="26"/>
      <c r="R49" s="26">
        <f t="shared" si="13"/>
        <v>0</v>
      </c>
      <c r="S49" s="21">
        <f t="shared" si="5"/>
        <v>0</v>
      </c>
      <c r="T49" s="21">
        <f t="shared" si="6"/>
        <v>0</v>
      </c>
      <c r="U49" s="21">
        <f t="shared" si="14"/>
        <v>0</v>
      </c>
      <c r="V49" s="23">
        <f t="shared" si="16"/>
        <v>0</v>
      </c>
    </row>
    <row r="50" spans="1:26">
      <c r="A50" s="31">
        <f t="shared" si="17"/>
        <v>0</v>
      </c>
      <c r="B50" s="25"/>
      <c r="C50" s="21">
        <f t="shared" si="9"/>
        <v>0</v>
      </c>
      <c r="D50" s="21">
        <f t="shared" si="10"/>
        <v>0</v>
      </c>
      <c r="E50" s="21">
        <f t="shared" si="0"/>
        <v>0</v>
      </c>
      <c r="F50" s="21">
        <f t="shared" si="1"/>
        <v>0</v>
      </c>
      <c r="G50" s="21">
        <f t="shared" si="2"/>
        <v>0</v>
      </c>
      <c r="H50" s="21">
        <f t="shared" si="3"/>
        <v>0</v>
      </c>
      <c r="I50" s="21">
        <f t="shared" si="11"/>
        <v>0</v>
      </c>
      <c r="J50" s="23">
        <f t="shared" si="15"/>
        <v>0</v>
      </c>
      <c r="M50" s="31">
        <f t="shared" si="12"/>
        <v>0</v>
      </c>
      <c r="N50" s="25"/>
      <c r="O50" s="26"/>
      <c r="P50" s="26"/>
      <c r="Q50" s="26"/>
      <c r="R50" s="26">
        <f t="shared" si="13"/>
        <v>0</v>
      </c>
      <c r="S50" s="21">
        <f t="shared" si="5"/>
        <v>0</v>
      </c>
      <c r="T50" s="21">
        <f t="shared" si="6"/>
        <v>0</v>
      </c>
      <c r="U50" s="21">
        <f t="shared" si="14"/>
        <v>0</v>
      </c>
      <c r="V50" s="23">
        <f t="shared" si="16"/>
        <v>0</v>
      </c>
      <c r="X50" s="32"/>
      <c r="Z50" s="32"/>
    </row>
    <row r="51" spans="1:26">
      <c r="A51" s="31">
        <f t="shared" si="17"/>
        <v>0</v>
      </c>
      <c r="B51" s="25"/>
      <c r="C51" s="21">
        <f t="shared" si="9"/>
        <v>0</v>
      </c>
      <c r="D51" s="21">
        <f t="shared" si="10"/>
        <v>0</v>
      </c>
      <c r="E51" s="21">
        <f t="shared" si="0"/>
        <v>0</v>
      </c>
      <c r="F51" s="21">
        <f t="shared" si="1"/>
        <v>0</v>
      </c>
      <c r="G51" s="21">
        <f t="shared" si="2"/>
        <v>0</v>
      </c>
      <c r="H51" s="21">
        <f t="shared" si="3"/>
        <v>0</v>
      </c>
      <c r="I51" s="21">
        <f t="shared" si="11"/>
        <v>0</v>
      </c>
      <c r="J51" s="23">
        <f t="shared" si="15"/>
        <v>0</v>
      </c>
      <c r="M51" s="31">
        <f t="shared" si="12"/>
        <v>0</v>
      </c>
      <c r="N51" s="25"/>
      <c r="O51" s="26"/>
      <c r="P51" s="26"/>
      <c r="Q51" s="26"/>
      <c r="R51" s="26">
        <f t="shared" si="13"/>
        <v>0</v>
      </c>
      <c r="S51" s="21">
        <f t="shared" si="5"/>
        <v>0</v>
      </c>
      <c r="T51" s="21">
        <f t="shared" si="6"/>
        <v>0</v>
      </c>
      <c r="U51" s="21">
        <f t="shared" si="14"/>
        <v>0</v>
      </c>
      <c r="V51" s="23">
        <f t="shared" si="16"/>
        <v>0</v>
      </c>
    </row>
    <row r="52" spans="1:26">
      <c r="A52" s="31">
        <f t="shared" si="17"/>
        <v>0</v>
      </c>
      <c r="B52" s="25"/>
      <c r="C52" s="21">
        <f t="shared" si="9"/>
        <v>0</v>
      </c>
      <c r="D52" s="21">
        <f t="shared" si="10"/>
        <v>0</v>
      </c>
      <c r="E52" s="21">
        <f t="shared" si="0"/>
        <v>0</v>
      </c>
      <c r="F52" s="21">
        <f t="shared" si="1"/>
        <v>0</v>
      </c>
      <c r="G52" s="21">
        <f t="shared" si="2"/>
        <v>0</v>
      </c>
      <c r="H52" s="21">
        <f t="shared" si="3"/>
        <v>0</v>
      </c>
      <c r="I52" s="21">
        <f t="shared" si="11"/>
        <v>0</v>
      </c>
      <c r="J52" s="23">
        <f t="shared" si="15"/>
        <v>0</v>
      </c>
      <c r="M52" s="31">
        <f t="shared" si="12"/>
        <v>0</v>
      </c>
      <c r="N52" s="25"/>
      <c r="O52" s="26"/>
      <c r="P52" s="26"/>
      <c r="Q52" s="26"/>
      <c r="R52" s="26">
        <f t="shared" si="13"/>
        <v>0</v>
      </c>
      <c r="S52" s="21">
        <f t="shared" si="5"/>
        <v>0</v>
      </c>
      <c r="T52" s="21">
        <f t="shared" si="6"/>
        <v>0</v>
      </c>
      <c r="U52" s="21">
        <f t="shared" si="14"/>
        <v>0</v>
      </c>
      <c r="V52" s="23">
        <f t="shared" si="16"/>
        <v>0</v>
      </c>
    </row>
    <row r="53" spans="1:26">
      <c r="A53" s="31">
        <f t="shared" si="17"/>
        <v>0</v>
      </c>
      <c r="B53" s="25"/>
      <c r="C53" s="21">
        <f t="shared" si="9"/>
        <v>0</v>
      </c>
      <c r="D53" s="21">
        <f t="shared" si="10"/>
        <v>0</v>
      </c>
      <c r="E53" s="21">
        <f t="shared" si="0"/>
        <v>0</v>
      </c>
      <c r="F53" s="21">
        <f t="shared" si="1"/>
        <v>0</v>
      </c>
      <c r="G53" s="21">
        <f t="shared" si="2"/>
        <v>0</v>
      </c>
      <c r="H53" s="21">
        <f t="shared" si="3"/>
        <v>0</v>
      </c>
      <c r="I53" s="21">
        <f t="shared" si="11"/>
        <v>0</v>
      </c>
      <c r="J53" s="23">
        <f t="shared" si="15"/>
        <v>0</v>
      </c>
      <c r="M53" s="31">
        <f t="shared" si="12"/>
        <v>0</v>
      </c>
      <c r="N53" s="25"/>
      <c r="O53" s="26"/>
      <c r="P53" s="26"/>
      <c r="Q53" s="26"/>
      <c r="R53" s="26">
        <f t="shared" si="13"/>
        <v>0</v>
      </c>
      <c r="S53" s="21">
        <f t="shared" si="5"/>
        <v>0</v>
      </c>
      <c r="T53" s="21">
        <f t="shared" si="6"/>
        <v>0</v>
      </c>
      <c r="U53" s="21">
        <f t="shared" si="14"/>
        <v>0</v>
      </c>
      <c r="V53" s="23">
        <f t="shared" si="16"/>
        <v>0</v>
      </c>
    </row>
    <row r="54" spans="1:26">
      <c r="A54" s="31">
        <f t="shared" si="17"/>
        <v>0</v>
      </c>
      <c r="B54" s="25"/>
      <c r="C54" s="21">
        <f t="shared" si="9"/>
        <v>0</v>
      </c>
      <c r="D54" s="21">
        <f t="shared" si="10"/>
        <v>0</v>
      </c>
      <c r="E54" s="21">
        <f t="shared" si="0"/>
        <v>0</v>
      </c>
      <c r="F54" s="21">
        <f t="shared" si="1"/>
        <v>0</v>
      </c>
      <c r="G54" s="21">
        <f t="shared" si="2"/>
        <v>0</v>
      </c>
      <c r="H54" s="21">
        <f t="shared" si="3"/>
        <v>0</v>
      </c>
      <c r="I54" s="21">
        <f t="shared" si="11"/>
        <v>0</v>
      </c>
      <c r="J54" s="23">
        <f t="shared" si="15"/>
        <v>0</v>
      </c>
      <c r="M54" s="31">
        <f t="shared" si="12"/>
        <v>0</v>
      </c>
      <c r="N54" s="25"/>
      <c r="O54" s="26"/>
      <c r="P54" s="26"/>
      <c r="Q54" s="26"/>
      <c r="R54" s="26">
        <f t="shared" si="13"/>
        <v>0</v>
      </c>
      <c r="S54" s="21">
        <f t="shared" si="5"/>
        <v>0</v>
      </c>
      <c r="T54" s="21">
        <f t="shared" si="6"/>
        <v>0</v>
      </c>
      <c r="U54" s="21">
        <f t="shared" si="14"/>
        <v>0</v>
      </c>
      <c r="V54" s="23">
        <f t="shared" si="16"/>
        <v>0</v>
      </c>
    </row>
    <row r="55" spans="1:26">
      <c r="A55" s="31">
        <f t="shared" si="17"/>
        <v>0</v>
      </c>
      <c r="B55" s="25"/>
      <c r="C55" s="21">
        <f t="shared" si="9"/>
        <v>0</v>
      </c>
      <c r="D55" s="21">
        <f t="shared" si="10"/>
        <v>0</v>
      </c>
      <c r="E55" s="21">
        <f t="shared" si="0"/>
        <v>0</v>
      </c>
      <c r="F55" s="21">
        <f t="shared" si="1"/>
        <v>0</v>
      </c>
      <c r="G55" s="21">
        <f t="shared" si="2"/>
        <v>0</v>
      </c>
      <c r="H55" s="21">
        <f t="shared" si="3"/>
        <v>0</v>
      </c>
      <c r="I55" s="21">
        <f t="shared" si="11"/>
        <v>0</v>
      </c>
      <c r="J55" s="23">
        <f t="shared" si="15"/>
        <v>0</v>
      </c>
      <c r="M55" s="31">
        <f t="shared" si="12"/>
        <v>0</v>
      </c>
      <c r="N55" s="25"/>
      <c r="O55" s="26"/>
      <c r="P55" s="26"/>
      <c r="Q55" s="26"/>
      <c r="R55" s="26">
        <f t="shared" si="13"/>
        <v>0</v>
      </c>
      <c r="S55" s="21">
        <f t="shared" si="5"/>
        <v>0</v>
      </c>
      <c r="T55" s="21">
        <f t="shared" si="6"/>
        <v>0</v>
      </c>
      <c r="U55" s="21">
        <f t="shared" si="14"/>
        <v>0</v>
      </c>
      <c r="V55" s="23">
        <f t="shared" si="16"/>
        <v>0</v>
      </c>
    </row>
    <row r="56" spans="1:26">
      <c r="A56" s="31">
        <f t="shared" si="17"/>
        <v>0</v>
      </c>
      <c r="B56" s="25"/>
      <c r="C56" s="21">
        <f t="shared" si="9"/>
        <v>0</v>
      </c>
      <c r="D56" s="21">
        <f t="shared" si="10"/>
        <v>0</v>
      </c>
      <c r="E56" s="21">
        <f t="shared" si="0"/>
        <v>0</v>
      </c>
      <c r="F56" s="21">
        <f t="shared" si="1"/>
        <v>0</v>
      </c>
      <c r="G56" s="21">
        <f t="shared" si="2"/>
        <v>0</v>
      </c>
      <c r="H56" s="21">
        <f t="shared" si="3"/>
        <v>0</v>
      </c>
      <c r="I56" s="21">
        <f t="shared" si="11"/>
        <v>0</v>
      </c>
      <c r="J56" s="23">
        <f t="shared" si="15"/>
        <v>0</v>
      </c>
      <c r="M56" s="31">
        <f t="shared" si="12"/>
        <v>0</v>
      </c>
      <c r="N56" s="25"/>
      <c r="O56" s="26"/>
      <c r="P56" s="26"/>
      <c r="Q56" s="26"/>
      <c r="R56" s="26">
        <f t="shared" si="13"/>
        <v>0</v>
      </c>
      <c r="S56" s="21">
        <f t="shared" si="5"/>
        <v>0</v>
      </c>
      <c r="T56" s="21">
        <f t="shared" si="6"/>
        <v>0</v>
      </c>
      <c r="U56" s="21">
        <f t="shared" si="14"/>
        <v>0</v>
      </c>
      <c r="V56" s="23">
        <f t="shared" si="16"/>
        <v>0</v>
      </c>
    </row>
    <row r="57" spans="1:26">
      <c r="A57" s="31">
        <f t="shared" si="17"/>
        <v>0</v>
      </c>
      <c r="B57" s="25"/>
      <c r="C57" s="21">
        <f t="shared" si="9"/>
        <v>0</v>
      </c>
      <c r="D57" s="21">
        <f t="shared" si="10"/>
        <v>0</v>
      </c>
      <c r="E57" s="21">
        <f t="shared" si="0"/>
        <v>0</v>
      </c>
      <c r="F57" s="21">
        <f t="shared" si="1"/>
        <v>0</v>
      </c>
      <c r="G57" s="21">
        <f t="shared" si="2"/>
        <v>0</v>
      </c>
      <c r="H57" s="21">
        <f t="shared" si="3"/>
        <v>0</v>
      </c>
      <c r="I57" s="21">
        <f t="shared" si="11"/>
        <v>0</v>
      </c>
      <c r="J57" s="23">
        <f t="shared" si="15"/>
        <v>0</v>
      </c>
      <c r="M57" s="31">
        <f t="shared" si="12"/>
        <v>0</v>
      </c>
      <c r="N57" s="25"/>
      <c r="O57" s="26"/>
      <c r="P57" s="26"/>
      <c r="Q57" s="26"/>
      <c r="R57" s="26">
        <f t="shared" si="13"/>
        <v>0</v>
      </c>
      <c r="S57" s="21">
        <f t="shared" si="5"/>
        <v>0</v>
      </c>
      <c r="T57" s="21">
        <f t="shared" si="6"/>
        <v>0</v>
      </c>
      <c r="U57" s="21">
        <f t="shared" si="14"/>
        <v>0</v>
      </c>
      <c r="V57" s="23">
        <f t="shared" si="16"/>
        <v>0</v>
      </c>
    </row>
    <row r="58" spans="1:26">
      <c r="A58" s="31">
        <f t="shared" si="17"/>
        <v>0</v>
      </c>
      <c r="B58" s="25"/>
      <c r="C58" s="21">
        <f t="shared" si="9"/>
        <v>0</v>
      </c>
      <c r="D58" s="21">
        <f t="shared" si="10"/>
        <v>0</v>
      </c>
      <c r="E58" s="21">
        <f t="shared" si="0"/>
        <v>0</v>
      </c>
      <c r="F58" s="21">
        <f t="shared" si="1"/>
        <v>0</v>
      </c>
      <c r="G58" s="21">
        <f t="shared" si="2"/>
        <v>0</v>
      </c>
      <c r="H58" s="21">
        <f t="shared" si="3"/>
        <v>0</v>
      </c>
      <c r="I58" s="21">
        <f t="shared" si="11"/>
        <v>0</v>
      </c>
      <c r="J58" s="23">
        <f t="shared" si="15"/>
        <v>0</v>
      </c>
      <c r="M58" s="31">
        <f t="shared" si="12"/>
        <v>0</v>
      </c>
      <c r="N58" s="25"/>
      <c r="O58" s="26"/>
      <c r="P58" s="26"/>
      <c r="Q58" s="26"/>
      <c r="R58" s="26">
        <f t="shared" si="13"/>
        <v>0</v>
      </c>
      <c r="S58" s="21">
        <f t="shared" si="5"/>
        <v>0</v>
      </c>
      <c r="T58" s="21">
        <f t="shared" si="6"/>
        <v>0</v>
      </c>
      <c r="U58" s="21">
        <f t="shared" si="14"/>
        <v>0</v>
      </c>
      <c r="V58" s="23">
        <f t="shared" si="16"/>
        <v>0</v>
      </c>
    </row>
    <row r="59" spans="1:26">
      <c r="A59" s="31">
        <f t="shared" si="17"/>
        <v>0</v>
      </c>
      <c r="B59" s="25"/>
      <c r="C59" s="21">
        <f t="shared" si="9"/>
        <v>0</v>
      </c>
      <c r="D59" s="21">
        <f t="shared" si="10"/>
        <v>0</v>
      </c>
      <c r="E59" s="21">
        <f t="shared" si="0"/>
        <v>0</v>
      </c>
      <c r="F59" s="21">
        <f t="shared" si="1"/>
        <v>0</v>
      </c>
      <c r="G59" s="21">
        <f t="shared" si="2"/>
        <v>0</v>
      </c>
      <c r="H59" s="21">
        <f t="shared" si="3"/>
        <v>0</v>
      </c>
      <c r="I59" s="21">
        <f t="shared" si="11"/>
        <v>0</v>
      </c>
      <c r="J59" s="23">
        <f t="shared" si="15"/>
        <v>0</v>
      </c>
      <c r="M59" s="31">
        <f t="shared" si="12"/>
        <v>0</v>
      </c>
      <c r="N59" s="25"/>
      <c r="O59" s="26"/>
      <c r="P59" s="26"/>
      <c r="Q59" s="26"/>
      <c r="R59" s="26">
        <f t="shared" si="13"/>
        <v>0</v>
      </c>
      <c r="S59" s="21">
        <f t="shared" si="5"/>
        <v>0</v>
      </c>
      <c r="T59" s="21">
        <f t="shared" si="6"/>
        <v>0</v>
      </c>
      <c r="U59" s="21">
        <f t="shared" si="14"/>
        <v>0</v>
      </c>
      <c r="V59" s="23">
        <f t="shared" si="16"/>
        <v>0</v>
      </c>
    </row>
    <row r="60" spans="1:26">
      <c r="A60" s="31">
        <f t="shared" si="17"/>
        <v>0</v>
      </c>
      <c r="B60" s="25"/>
      <c r="C60" s="21">
        <f t="shared" si="9"/>
        <v>0</v>
      </c>
      <c r="D60" s="21">
        <f t="shared" si="10"/>
        <v>0</v>
      </c>
      <c r="E60" s="21">
        <f t="shared" si="0"/>
        <v>0</v>
      </c>
      <c r="F60" s="21">
        <f t="shared" si="1"/>
        <v>0</v>
      </c>
      <c r="G60" s="21">
        <f t="shared" si="2"/>
        <v>0</v>
      </c>
      <c r="H60" s="21">
        <f t="shared" si="3"/>
        <v>0</v>
      </c>
      <c r="I60" s="21">
        <f t="shared" si="11"/>
        <v>0</v>
      </c>
      <c r="J60" s="23">
        <f t="shared" si="15"/>
        <v>0</v>
      </c>
      <c r="M60" s="31">
        <f t="shared" si="12"/>
        <v>0</v>
      </c>
      <c r="N60" s="25"/>
      <c r="O60" s="26"/>
      <c r="P60" s="26"/>
      <c r="Q60" s="26"/>
      <c r="R60" s="26">
        <f t="shared" si="13"/>
        <v>0</v>
      </c>
      <c r="S60" s="21">
        <f t="shared" si="5"/>
        <v>0</v>
      </c>
      <c r="T60" s="21">
        <f t="shared" si="6"/>
        <v>0</v>
      </c>
      <c r="U60" s="21">
        <f t="shared" si="14"/>
        <v>0</v>
      </c>
      <c r="V60" s="23">
        <f t="shared" si="16"/>
        <v>0</v>
      </c>
    </row>
    <row r="61" spans="1:26">
      <c r="A61" s="31">
        <f t="shared" si="17"/>
        <v>0</v>
      </c>
      <c r="B61" s="25"/>
      <c r="C61" s="21">
        <f t="shared" si="9"/>
        <v>0</v>
      </c>
      <c r="D61" s="21">
        <f t="shared" si="10"/>
        <v>0</v>
      </c>
      <c r="E61" s="21">
        <f t="shared" si="0"/>
        <v>0</v>
      </c>
      <c r="F61" s="21">
        <f t="shared" si="1"/>
        <v>0</v>
      </c>
      <c r="G61" s="21">
        <f t="shared" si="2"/>
        <v>0</v>
      </c>
      <c r="H61" s="21">
        <f t="shared" si="3"/>
        <v>0</v>
      </c>
      <c r="I61" s="21">
        <f t="shared" si="11"/>
        <v>0</v>
      </c>
      <c r="J61" s="23">
        <f t="shared" si="15"/>
        <v>0</v>
      </c>
      <c r="M61" s="31">
        <f t="shared" si="12"/>
        <v>0</v>
      </c>
      <c r="N61" s="25"/>
      <c r="O61" s="26"/>
      <c r="P61" s="26"/>
      <c r="Q61" s="26"/>
      <c r="R61" s="26">
        <f t="shared" si="13"/>
        <v>0</v>
      </c>
      <c r="S61" s="21">
        <f t="shared" si="5"/>
        <v>0</v>
      </c>
      <c r="T61" s="21">
        <f t="shared" si="6"/>
        <v>0</v>
      </c>
      <c r="U61" s="21">
        <f t="shared" si="14"/>
        <v>0</v>
      </c>
      <c r="V61" s="23">
        <f t="shared" si="16"/>
        <v>0</v>
      </c>
    </row>
    <row r="62" spans="1:26">
      <c r="A62" s="31">
        <f t="shared" si="17"/>
        <v>0</v>
      </c>
      <c r="B62" s="25"/>
      <c r="C62" s="21">
        <f t="shared" si="9"/>
        <v>0</v>
      </c>
      <c r="D62" s="21">
        <f t="shared" si="10"/>
        <v>0</v>
      </c>
      <c r="E62" s="21">
        <f t="shared" si="0"/>
        <v>0</v>
      </c>
      <c r="F62" s="21">
        <f t="shared" si="1"/>
        <v>0</v>
      </c>
      <c r="G62" s="21">
        <f t="shared" si="2"/>
        <v>0</v>
      </c>
      <c r="H62" s="21">
        <f t="shared" si="3"/>
        <v>0</v>
      </c>
      <c r="I62" s="21">
        <f t="shared" si="11"/>
        <v>0</v>
      </c>
      <c r="J62" s="23">
        <f t="shared" si="15"/>
        <v>0</v>
      </c>
      <c r="M62" s="31">
        <f t="shared" si="12"/>
        <v>0</v>
      </c>
      <c r="N62" s="25"/>
      <c r="O62" s="26"/>
      <c r="P62" s="26"/>
      <c r="Q62" s="26"/>
      <c r="R62" s="26">
        <f t="shared" si="13"/>
        <v>0</v>
      </c>
      <c r="S62" s="21">
        <f t="shared" si="5"/>
        <v>0</v>
      </c>
      <c r="T62" s="21">
        <f t="shared" si="6"/>
        <v>0</v>
      </c>
      <c r="U62" s="21">
        <f t="shared" si="14"/>
        <v>0</v>
      </c>
      <c r="V62" s="23">
        <f t="shared" si="16"/>
        <v>0</v>
      </c>
    </row>
    <row r="63" spans="1:26">
      <c r="A63" s="31">
        <f t="shared" si="17"/>
        <v>0</v>
      </c>
      <c r="B63" s="25"/>
      <c r="C63" s="21">
        <f t="shared" si="9"/>
        <v>0</v>
      </c>
      <c r="D63" s="21">
        <f t="shared" si="10"/>
        <v>0</v>
      </c>
      <c r="E63" s="21">
        <f t="shared" si="0"/>
        <v>0</v>
      </c>
      <c r="F63" s="21">
        <f t="shared" si="1"/>
        <v>0</v>
      </c>
      <c r="G63" s="21">
        <f t="shared" si="2"/>
        <v>0</v>
      </c>
      <c r="H63" s="21">
        <f t="shared" si="3"/>
        <v>0</v>
      </c>
      <c r="I63" s="21">
        <f t="shared" si="11"/>
        <v>0</v>
      </c>
      <c r="J63" s="23">
        <f t="shared" si="15"/>
        <v>0</v>
      </c>
      <c r="M63" s="31">
        <f t="shared" si="12"/>
        <v>0</v>
      </c>
      <c r="N63" s="25"/>
      <c r="O63" s="26"/>
      <c r="P63" s="26"/>
      <c r="Q63" s="26"/>
      <c r="R63" s="26">
        <f t="shared" si="13"/>
        <v>0</v>
      </c>
      <c r="S63" s="21">
        <f t="shared" si="5"/>
        <v>0</v>
      </c>
      <c r="T63" s="21">
        <f t="shared" si="6"/>
        <v>0</v>
      </c>
      <c r="U63" s="21">
        <f t="shared" si="14"/>
        <v>0</v>
      </c>
      <c r="V63" s="23">
        <f t="shared" si="16"/>
        <v>0</v>
      </c>
    </row>
    <row r="64" spans="1:26">
      <c r="A64" s="31">
        <f t="shared" si="17"/>
        <v>0</v>
      </c>
      <c r="B64" s="25"/>
      <c r="C64" s="21">
        <f t="shared" si="9"/>
        <v>0</v>
      </c>
      <c r="D64" s="21">
        <f t="shared" si="10"/>
        <v>0</v>
      </c>
      <c r="E64" s="21">
        <f t="shared" si="0"/>
        <v>0</v>
      </c>
      <c r="F64" s="21">
        <f t="shared" si="1"/>
        <v>0</v>
      </c>
      <c r="G64" s="21">
        <f t="shared" si="2"/>
        <v>0</v>
      </c>
      <c r="H64" s="21">
        <f t="shared" si="3"/>
        <v>0</v>
      </c>
      <c r="I64" s="21">
        <f t="shared" si="11"/>
        <v>0</v>
      </c>
      <c r="J64" s="23">
        <f t="shared" si="15"/>
        <v>0</v>
      </c>
      <c r="M64" s="31">
        <f t="shared" si="12"/>
        <v>0</v>
      </c>
      <c r="N64" s="25"/>
      <c r="O64" s="26"/>
      <c r="P64" s="26"/>
      <c r="Q64" s="26"/>
      <c r="R64" s="26">
        <f t="shared" si="13"/>
        <v>0</v>
      </c>
      <c r="S64" s="21">
        <f t="shared" si="5"/>
        <v>0</v>
      </c>
      <c r="T64" s="21">
        <f t="shared" si="6"/>
        <v>0</v>
      </c>
      <c r="U64" s="21">
        <f t="shared" si="14"/>
        <v>0</v>
      </c>
      <c r="V64" s="23">
        <f t="shared" si="16"/>
        <v>0</v>
      </c>
    </row>
    <row r="65" spans="1:22">
      <c r="A65" s="31">
        <f t="shared" si="17"/>
        <v>0</v>
      </c>
      <c r="B65" s="25"/>
      <c r="C65" s="21">
        <f t="shared" si="9"/>
        <v>0</v>
      </c>
      <c r="D65" s="21">
        <f t="shared" ref="D65:D92" si="18">IF(A65=$D$12,C65,F65-H65-E65)</f>
        <v>0</v>
      </c>
      <c r="E65" s="21">
        <f t="shared" ref="E65:E92" si="19">ROUND(C65*($D$10/360)*(B65-B64),2)</f>
        <v>0</v>
      </c>
      <c r="F65" s="21">
        <f t="shared" si="1"/>
        <v>0</v>
      </c>
      <c r="G65" s="21">
        <f t="shared" ref="G65:G92" si="20">IF(A65=0,0,G64*(1+(($H$10/360)*(B65-B64))))</f>
        <v>0</v>
      </c>
      <c r="H65" s="21">
        <f t="shared" ref="H65:H92" si="21">IF(A65&lt;&gt;0,$H$18,0)</f>
        <v>0</v>
      </c>
      <c r="I65" s="21">
        <f t="shared" si="11"/>
        <v>0</v>
      </c>
      <c r="J65" s="23">
        <f t="shared" si="15"/>
        <v>0</v>
      </c>
      <c r="M65" s="31">
        <f t="shared" si="12"/>
        <v>0</v>
      </c>
      <c r="N65" s="25"/>
      <c r="O65" s="26"/>
      <c r="P65" s="26"/>
      <c r="Q65" s="26"/>
      <c r="R65" s="26">
        <f t="shared" si="13"/>
        <v>0</v>
      </c>
      <c r="S65" s="21">
        <f t="shared" ref="S65:S92" si="22">IF(M65=0,0,S64*(1+(($H$10/360)*(N65-N64))))</f>
        <v>0</v>
      </c>
      <c r="T65" s="21">
        <f t="shared" ref="T65:T92" si="23">IF(M65&lt;&gt;0,$H$18,0)</f>
        <v>0</v>
      </c>
      <c r="U65" s="21">
        <f t="shared" si="14"/>
        <v>0</v>
      </c>
      <c r="V65" s="23">
        <f t="shared" si="16"/>
        <v>0</v>
      </c>
    </row>
    <row r="66" spans="1:22">
      <c r="A66" s="31">
        <f t="shared" si="17"/>
        <v>0</v>
      </c>
      <c r="B66" s="25"/>
      <c r="C66" s="21">
        <f t="shared" ref="C66:C92" si="24">IF(A66=0,0,IF((C65-D65)&lt;0,0,C65-D65))</f>
        <v>0</v>
      </c>
      <c r="D66" s="21">
        <f t="shared" si="18"/>
        <v>0</v>
      </c>
      <c r="E66" s="21">
        <f t="shared" si="19"/>
        <v>0</v>
      </c>
      <c r="F66" s="21">
        <f t="shared" si="1"/>
        <v>0</v>
      </c>
      <c r="G66" s="21">
        <f t="shared" si="20"/>
        <v>0</v>
      </c>
      <c r="H66" s="21">
        <f t="shared" si="21"/>
        <v>0</v>
      </c>
      <c r="I66" s="21">
        <f t="shared" si="11"/>
        <v>0</v>
      </c>
      <c r="J66" s="23">
        <f t="shared" si="15"/>
        <v>0</v>
      </c>
      <c r="M66" s="31">
        <f t="shared" si="12"/>
        <v>0</v>
      </c>
      <c r="N66" s="25"/>
      <c r="O66" s="26"/>
      <c r="P66" s="26"/>
      <c r="Q66" s="26"/>
      <c r="R66" s="26">
        <f t="shared" si="13"/>
        <v>0</v>
      </c>
      <c r="S66" s="21">
        <f t="shared" si="22"/>
        <v>0</v>
      </c>
      <c r="T66" s="21">
        <f t="shared" si="23"/>
        <v>0</v>
      </c>
      <c r="U66" s="21">
        <f t="shared" si="14"/>
        <v>0</v>
      </c>
      <c r="V66" s="23">
        <f t="shared" si="16"/>
        <v>0</v>
      </c>
    </row>
    <row r="67" spans="1:22">
      <c r="A67" s="31">
        <f t="shared" si="17"/>
        <v>0</v>
      </c>
      <c r="B67" s="25"/>
      <c r="C67" s="21">
        <f t="shared" si="24"/>
        <v>0</v>
      </c>
      <c r="D67" s="21">
        <f t="shared" si="18"/>
        <v>0</v>
      </c>
      <c r="E67" s="21">
        <f t="shared" si="19"/>
        <v>0</v>
      </c>
      <c r="F67" s="21">
        <f t="shared" si="1"/>
        <v>0</v>
      </c>
      <c r="G67" s="21">
        <f t="shared" si="20"/>
        <v>0</v>
      </c>
      <c r="H67" s="21">
        <f t="shared" si="21"/>
        <v>0</v>
      </c>
      <c r="I67" s="21">
        <f t="shared" si="11"/>
        <v>0</v>
      </c>
      <c r="J67" s="23">
        <f t="shared" si="15"/>
        <v>0</v>
      </c>
      <c r="M67" s="31">
        <f t="shared" si="12"/>
        <v>0</v>
      </c>
      <c r="N67" s="25"/>
      <c r="O67" s="26"/>
      <c r="P67" s="26"/>
      <c r="Q67" s="26"/>
      <c r="R67" s="26">
        <f t="shared" si="13"/>
        <v>0</v>
      </c>
      <c r="S67" s="21">
        <f t="shared" si="22"/>
        <v>0</v>
      </c>
      <c r="T67" s="21">
        <f t="shared" si="23"/>
        <v>0</v>
      </c>
      <c r="U67" s="21">
        <f t="shared" si="14"/>
        <v>0</v>
      </c>
      <c r="V67" s="23">
        <f t="shared" si="16"/>
        <v>0</v>
      </c>
    </row>
    <row r="68" spans="1:22">
      <c r="A68" s="31">
        <f t="shared" si="17"/>
        <v>0</v>
      </c>
      <c r="B68" s="25"/>
      <c r="C68" s="21">
        <f t="shared" si="24"/>
        <v>0</v>
      </c>
      <c r="D68" s="21">
        <f t="shared" si="18"/>
        <v>0</v>
      </c>
      <c r="E68" s="21">
        <f t="shared" si="19"/>
        <v>0</v>
      </c>
      <c r="F68" s="21">
        <f t="shared" si="1"/>
        <v>0</v>
      </c>
      <c r="G68" s="21">
        <f t="shared" si="20"/>
        <v>0</v>
      </c>
      <c r="H68" s="21">
        <f t="shared" si="21"/>
        <v>0</v>
      </c>
      <c r="I68" s="21">
        <f t="shared" si="11"/>
        <v>0</v>
      </c>
      <c r="J68" s="23">
        <f t="shared" si="15"/>
        <v>0</v>
      </c>
      <c r="M68" s="31">
        <f t="shared" si="12"/>
        <v>0</v>
      </c>
      <c r="N68" s="25"/>
      <c r="O68" s="26"/>
      <c r="P68" s="26"/>
      <c r="Q68" s="26"/>
      <c r="R68" s="26">
        <f t="shared" si="13"/>
        <v>0</v>
      </c>
      <c r="S68" s="21">
        <f t="shared" si="22"/>
        <v>0</v>
      </c>
      <c r="T68" s="21">
        <f t="shared" si="23"/>
        <v>0</v>
      </c>
      <c r="U68" s="21">
        <f t="shared" si="14"/>
        <v>0</v>
      </c>
      <c r="V68" s="23">
        <f t="shared" si="16"/>
        <v>0</v>
      </c>
    </row>
    <row r="69" spans="1:22">
      <c r="A69" s="31">
        <f t="shared" si="17"/>
        <v>0</v>
      </c>
      <c r="B69" s="25"/>
      <c r="C69" s="21">
        <f t="shared" si="24"/>
        <v>0</v>
      </c>
      <c r="D69" s="21">
        <f t="shared" si="18"/>
        <v>0</v>
      </c>
      <c r="E69" s="21">
        <f t="shared" si="19"/>
        <v>0</v>
      </c>
      <c r="F69" s="21">
        <f t="shared" si="1"/>
        <v>0</v>
      </c>
      <c r="G69" s="21">
        <f t="shared" si="20"/>
        <v>0</v>
      </c>
      <c r="H69" s="21">
        <f t="shared" si="21"/>
        <v>0</v>
      </c>
      <c r="I69" s="21">
        <f t="shared" si="11"/>
        <v>0</v>
      </c>
      <c r="J69" s="23">
        <f t="shared" si="15"/>
        <v>0</v>
      </c>
      <c r="M69" s="31">
        <f t="shared" si="12"/>
        <v>0</v>
      </c>
      <c r="N69" s="25"/>
      <c r="O69" s="26"/>
      <c r="P69" s="26"/>
      <c r="Q69" s="26"/>
      <c r="R69" s="26"/>
      <c r="S69" s="21">
        <f t="shared" si="22"/>
        <v>0</v>
      </c>
      <c r="T69" s="21">
        <f t="shared" si="23"/>
        <v>0</v>
      </c>
      <c r="U69" s="21">
        <f t="shared" si="14"/>
        <v>0</v>
      </c>
      <c r="V69" s="23">
        <f t="shared" si="16"/>
        <v>0</v>
      </c>
    </row>
    <row r="70" spans="1:22">
      <c r="A70" s="31">
        <f t="shared" si="17"/>
        <v>0</v>
      </c>
      <c r="B70" s="25"/>
      <c r="C70" s="21">
        <f t="shared" si="24"/>
        <v>0</v>
      </c>
      <c r="D70" s="21">
        <f t="shared" si="18"/>
        <v>0</v>
      </c>
      <c r="E70" s="21">
        <f t="shared" si="19"/>
        <v>0</v>
      </c>
      <c r="F70" s="21">
        <f t="shared" si="1"/>
        <v>0</v>
      </c>
      <c r="G70" s="21">
        <f t="shared" si="20"/>
        <v>0</v>
      </c>
      <c r="H70" s="21">
        <f t="shared" si="21"/>
        <v>0</v>
      </c>
      <c r="I70" s="21">
        <f t="shared" si="11"/>
        <v>0</v>
      </c>
      <c r="J70" s="23">
        <f t="shared" si="15"/>
        <v>0</v>
      </c>
      <c r="M70" s="31">
        <f t="shared" si="12"/>
        <v>0</v>
      </c>
      <c r="N70" s="25"/>
      <c r="O70" s="26"/>
      <c r="P70" s="26"/>
      <c r="Q70" s="26"/>
      <c r="R70" s="26"/>
      <c r="S70" s="21">
        <f t="shared" si="22"/>
        <v>0</v>
      </c>
      <c r="T70" s="21">
        <f t="shared" si="23"/>
        <v>0</v>
      </c>
      <c r="U70" s="21">
        <f t="shared" si="14"/>
        <v>0</v>
      </c>
      <c r="V70" s="23">
        <f t="shared" si="16"/>
        <v>0</v>
      </c>
    </row>
    <row r="71" spans="1:22">
      <c r="A71" s="31">
        <f t="shared" si="17"/>
        <v>0</v>
      </c>
      <c r="B71" s="25"/>
      <c r="C71" s="21">
        <f t="shared" si="24"/>
        <v>0</v>
      </c>
      <c r="D71" s="21">
        <f t="shared" si="18"/>
        <v>0</v>
      </c>
      <c r="E71" s="21">
        <f t="shared" si="19"/>
        <v>0</v>
      </c>
      <c r="F71" s="21">
        <f t="shared" si="1"/>
        <v>0</v>
      </c>
      <c r="G71" s="21">
        <f t="shared" si="20"/>
        <v>0</v>
      </c>
      <c r="H71" s="21">
        <f t="shared" si="21"/>
        <v>0</v>
      </c>
      <c r="I71" s="21">
        <f t="shared" si="11"/>
        <v>0</v>
      </c>
      <c r="J71" s="23">
        <f t="shared" si="15"/>
        <v>0</v>
      </c>
      <c r="M71" s="31">
        <f t="shared" si="12"/>
        <v>0</v>
      </c>
      <c r="N71" s="25"/>
      <c r="O71" s="26"/>
      <c r="P71" s="26"/>
      <c r="Q71" s="26"/>
      <c r="R71" s="26"/>
      <c r="S71" s="21">
        <f t="shared" si="22"/>
        <v>0</v>
      </c>
      <c r="T71" s="21">
        <f t="shared" si="23"/>
        <v>0</v>
      </c>
      <c r="U71" s="21">
        <f t="shared" si="14"/>
        <v>0</v>
      </c>
      <c r="V71" s="23">
        <f t="shared" si="16"/>
        <v>0</v>
      </c>
    </row>
    <row r="72" spans="1:22">
      <c r="A72" s="31">
        <f t="shared" si="17"/>
        <v>0</v>
      </c>
      <c r="B72" s="25"/>
      <c r="C72" s="21">
        <f t="shared" si="24"/>
        <v>0</v>
      </c>
      <c r="D72" s="21">
        <f t="shared" si="18"/>
        <v>0</v>
      </c>
      <c r="E72" s="21">
        <f t="shared" si="19"/>
        <v>0</v>
      </c>
      <c r="F72" s="21">
        <f t="shared" si="1"/>
        <v>0</v>
      </c>
      <c r="G72" s="21">
        <f t="shared" si="20"/>
        <v>0</v>
      </c>
      <c r="H72" s="21">
        <f t="shared" si="21"/>
        <v>0</v>
      </c>
      <c r="I72" s="21">
        <f t="shared" si="11"/>
        <v>0</v>
      </c>
      <c r="J72" s="23">
        <f t="shared" si="15"/>
        <v>0</v>
      </c>
      <c r="M72" s="31">
        <f t="shared" si="12"/>
        <v>0</v>
      </c>
      <c r="N72" s="25"/>
      <c r="O72" s="26"/>
      <c r="P72" s="26"/>
      <c r="Q72" s="26"/>
      <c r="R72" s="26"/>
      <c r="S72" s="21">
        <f t="shared" si="22"/>
        <v>0</v>
      </c>
      <c r="T72" s="21">
        <f t="shared" si="23"/>
        <v>0</v>
      </c>
      <c r="U72" s="21">
        <f t="shared" si="14"/>
        <v>0</v>
      </c>
      <c r="V72" s="23">
        <f t="shared" si="16"/>
        <v>0</v>
      </c>
    </row>
    <row r="73" spans="1:22">
      <c r="A73" s="31">
        <f t="shared" si="17"/>
        <v>0</v>
      </c>
      <c r="B73" s="25"/>
      <c r="C73" s="21">
        <f t="shared" si="24"/>
        <v>0</v>
      </c>
      <c r="D73" s="21">
        <f t="shared" si="18"/>
        <v>0</v>
      </c>
      <c r="E73" s="21">
        <f t="shared" si="19"/>
        <v>0</v>
      </c>
      <c r="F73" s="21">
        <f t="shared" si="1"/>
        <v>0</v>
      </c>
      <c r="G73" s="21">
        <f t="shared" si="20"/>
        <v>0</v>
      </c>
      <c r="H73" s="21">
        <f t="shared" si="21"/>
        <v>0</v>
      </c>
      <c r="I73" s="21">
        <f t="shared" si="11"/>
        <v>0</v>
      </c>
      <c r="J73" s="23">
        <f t="shared" si="15"/>
        <v>0</v>
      </c>
      <c r="M73" s="31">
        <f t="shared" si="12"/>
        <v>0</v>
      </c>
      <c r="N73" s="25"/>
      <c r="O73" s="26"/>
      <c r="P73" s="26"/>
      <c r="Q73" s="26"/>
      <c r="R73" s="26"/>
      <c r="S73" s="21">
        <f t="shared" si="22"/>
        <v>0</v>
      </c>
      <c r="T73" s="21">
        <f t="shared" si="23"/>
        <v>0</v>
      </c>
      <c r="U73" s="21">
        <f t="shared" si="14"/>
        <v>0</v>
      </c>
      <c r="V73" s="23">
        <f t="shared" si="16"/>
        <v>0</v>
      </c>
    </row>
    <row r="74" spans="1:22">
      <c r="A74" s="31">
        <f t="shared" si="17"/>
        <v>0</v>
      </c>
      <c r="B74" s="25"/>
      <c r="C74" s="21">
        <f t="shared" si="24"/>
        <v>0</v>
      </c>
      <c r="D74" s="21">
        <f t="shared" si="18"/>
        <v>0</v>
      </c>
      <c r="E74" s="21">
        <f t="shared" si="19"/>
        <v>0</v>
      </c>
      <c r="F74" s="21">
        <f t="shared" si="1"/>
        <v>0</v>
      </c>
      <c r="G74" s="21">
        <f t="shared" si="20"/>
        <v>0</v>
      </c>
      <c r="H74" s="21">
        <f t="shared" si="21"/>
        <v>0</v>
      </c>
      <c r="I74" s="21">
        <f t="shared" si="11"/>
        <v>0</v>
      </c>
      <c r="J74" s="23">
        <f t="shared" si="15"/>
        <v>0</v>
      </c>
      <c r="M74" s="31">
        <f t="shared" si="12"/>
        <v>0</v>
      </c>
      <c r="N74" s="25"/>
      <c r="O74" s="26"/>
      <c r="P74" s="26"/>
      <c r="Q74" s="26"/>
      <c r="R74" s="26"/>
      <c r="S74" s="21">
        <f t="shared" si="22"/>
        <v>0</v>
      </c>
      <c r="T74" s="21">
        <f t="shared" si="23"/>
        <v>0</v>
      </c>
      <c r="U74" s="21">
        <f t="shared" si="14"/>
        <v>0</v>
      </c>
      <c r="V74" s="23">
        <f t="shared" si="16"/>
        <v>0</v>
      </c>
    </row>
    <row r="75" spans="1:22">
      <c r="A75" s="31">
        <f t="shared" si="17"/>
        <v>0</v>
      </c>
      <c r="B75" s="25"/>
      <c r="C75" s="21">
        <f t="shared" si="24"/>
        <v>0</v>
      </c>
      <c r="D75" s="21">
        <f t="shared" si="18"/>
        <v>0</v>
      </c>
      <c r="E75" s="21">
        <f t="shared" si="19"/>
        <v>0</v>
      </c>
      <c r="F75" s="21">
        <f t="shared" si="1"/>
        <v>0</v>
      </c>
      <c r="G75" s="21">
        <f t="shared" si="20"/>
        <v>0</v>
      </c>
      <c r="H75" s="21">
        <f t="shared" si="21"/>
        <v>0</v>
      </c>
      <c r="I75" s="21">
        <f t="shared" si="11"/>
        <v>0</v>
      </c>
      <c r="J75" s="23">
        <f t="shared" si="15"/>
        <v>0</v>
      </c>
      <c r="M75" s="31">
        <f t="shared" si="12"/>
        <v>0</v>
      </c>
      <c r="N75" s="25"/>
      <c r="O75" s="26"/>
      <c r="P75" s="26"/>
      <c r="Q75" s="26"/>
      <c r="R75" s="26"/>
      <c r="S75" s="21">
        <f t="shared" si="22"/>
        <v>0</v>
      </c>
      <c r="T75" s="21">
        <f t="shared" si="23"/>
        <v>0</v>
      </c>
      <c r="U75" s="21">
        <f t="shared" si="14"/>
        <v>0</v>
      </c>
      <c r="V75" s="23">
        <f t="shared" si="16"/>
        <v>0</v>
      </c>
    </row>
    <row r="76" spans="1:22">
      <c r="A76" s="31">
        <f t="shared" si="17"/>
        <v>0</v>
      </c>
      <c r="B76" s="25"/>
      <c r="C76" s="21">
        <f t="shared" si="24"/>
        <v>0</v>
      </c>
      <c r="D76" s="21">
        <f t="shared" si="18"/>
        <v>0</v>
      </c>
      <c r="E76" s="21">
        <f t="shared" si="19"/>
        <v>0</v>
      </c>
      <c r="F76" s="21">
        <f t="shared" si="1"/>
        <v>0</v>
      </c>
      <c r="G76" s="21">
        <f t="shared" si="20"/>
        <v>0</v>
      </c>
      <c r="H76" s="21">
        <f t="shared" si="21"/>
        <v>0</v>
      </c>
      <c r="I76" s="21">
        <f t="shared" si="11"/>
        <v>0</v>
      </c>
      <c r="J76" s="23">
        <f t="shared" si="15"/>
        <v>0</v>
      </c>
      <c r="M76" s="31">
        <f t="shared" si="12"/>
        <v>0</v>
      </c>
      <c r="N76" s="25"/>
      <c r="O76" s="26"/>
      <c r="P76" s="26"/>
      <c r="Q76" s="26"/>
      <c r="R76" s="26"/>
      <c r="S76" s="21">
        <f t="shared" si="22"/>
        <v>0</v>
      </c>
      <c r="T76" s="21">
        <f t="shared" si="23"/>
        <v>0</v>
      </c>
      <c r="U76" s="21">
        <f t="shared" si="14"/>
        <v>0</v>
      </c>
      <c r="V76" s="23">
        <f t="shared" si="16"/>
        <v>0</v>
      </c>
    </row>
    <row r="77" spans="1:22">
      <c r="A77" s="31">
        <f t="shared" si="17"/>
        <v>0</v>
      </c>
      <c r="B77" s="25"/>
      <c r="C77" s="21">
        <f t="shared" si="24"/>
        <v>0</v>
      </c>
      <c r="D77" s="21">
        <f t="shared" si="18"/>
        <v>0</v>
      </c>
      <c r="E77" s="21">
        <f t="shared" si="19"/>
        <v>0</v>
      </c>
      <c r="F77" s="21">
        <f t="shared" si="1"/>
        <v>0</v>
      </c>
      <c r="G77" s="21">
        <f t="shared" si="20"/>
        <v>0</v>
      </c>
      <c r="H77" s="21">
        <f t="shared" si="21"/>
        <v>0</v>
      </c>
      <c r="I77" s="21">
        <f t="shared" si="11"/>
        <v>0</v>
      </c>
      <c r="J77" s="23">
        <f t="shared" si="15"/>
        <v>0</v>
      </c>
      <c r="M77" s="31">
        <f t="shared" si="12"/>
        <v>0</v>
      </c>
      <c r="N77" s="25"/>
      <c r="O77" s="26"/>
      <c r="P77" s="26"/>
      <c r="Q77" s="26"/>
      <c r="R77" s="26"/>
      <c r="S77" s="21">
        <f t="shared" si="22"/>
        <v>0</v>
      </c>
      <c r="T77" s="21">
        <f t="shared" si="23"/>
        <v>0</v>
      </c>
      <c r="U77" s="21">
        <f t="shared" si="14"/>
        <v>0</v>
      </c>
      <c r="V77" s="23">
        <f t="shared" si="16"/>
        <v>0</v>
      </c>
    </row>
    <row r="78" spans="1:22">
      <c r="A78" s="31">
        <f t="shared" si="17"/>
        <v>0</v>
      </c>
      <c r="B78" s="25"/>
      <c r="C78" s="21">
        <f t="shared" si="24"/>
        <v>0</v>
      </c>
      <c r="D78" s="21">
        <f t="shared" si="18"/>
        <v>0</v>
      </c>
      <c r="E78" s="21">
        <f t="shared" si="19"/>
        <v>0</v>
      </c>
      <c r="F78" s="21">
        <f t="shared" si="1"/>
        <v>0</v>
      </c>
      <c r="G78" s="21">
        <f t="shared" si="20"/>
        <v>0</v>
      </c>
      <c r="H78" s="21">
        <f t="shared" si="21"/>
        <v>0</v>
      </c>
      <c r="I78" s="21">
        <f t="shared" si="11"/>
        <v>0</v>
      </c>
      <c r="J78" s="23">
        <f t="shared" si="15"/>
        <v>0</v>
      </c>
      <c r="M78" s="31">
        <f t="shared" si="12"/>
        <v>0</v>
      </c>
      <c r="N78" s="25"/>
      <c r="O78" s="26"/>
      <c r="P78" s="26"/>
      <c r="Q78" s="26"/>
      <c r="R78" s="26"/>
      <c r="S78" s="21">
        <f t="shared" si="22"/>
        <v>0</v>
      </c>
      <c r="T78" s="21">
        <f t="shared" si="23"/>
        <v>0</v>
      </c>
      <c r="U78" s="21">
        <f t="shared" si="14"/>
        <v>0</v>
      </c>
      <c r="V78" s="23">
        <f t="shared" si="16"/>
        <v>0</v>
      </c>
    </row>
    <row r="79" spans="1:22">
      <c r="A79" s="31">
        <f t="shared" si="17"/>
        <v>0</v>
      </c>
      <c r="B79" s="25"/>
      <c r="C79" s="21">
        <f t="shared" si="24"/>
        <v>0</v>
      </c>
      <c r="D79" s="21">
        <f t="shared" si="18"/>
        <v>0</v>
      </c>
      <c r="E79" s="21">
        <f t="shared" si="19"/>
        <v>0</v>
      </c>
      <c r="F79" s="21">
        <f t="shared" si="1"/>
        <v>0</v>
      </c>
      <c r="G79" s="21">
        <f t="shared" si="20"/>
        <v>0</v>
      </c>
      <c r="H79" s="21">
        <f t="shared" si="21"/>
        <v>0</v>
      </c>
      <c r="I79" s="21">
        <f t="shared" si="11"/>
        <v>0</v>
      </c>
      <c r="J79" s="23">
        <f t="shared" si="15"/>
        <v>0</v>
      </c>
      <c r="M79" s="31">
        <f t="shared" si="12"/>
        <v>0</v>
      </c>
      <c r="N79" s="25"/>
      <c r="O79" s="26"/>
      <c r="P79" s="26"/>
      <c r="Q79" s="26"/>
      <c r="R79" s="26"/>
      <c r="S79" s="21">
        <f t="shared" si="22"/>
        <v>0</v>
      </c>
      <c r="T79" s="21">
        <f t="shared" si="23"/>
        <v>0</v>
      </c>
      <c r="U79" s="21">
        <f t="shared" si="14"/>
        <v>0</v>
      </c>
      <c r="V79" s="23">
        <f t="shared" si="16"/>
        <v>0</v>
      </c>
    </row>
    <row r="80" spans="1:22">
      <c r="A80" s="31">
        <f t="shared" si="17"/>
        <v>0</v>
      </c>
      <c r="B80" s="25"/>
      <c r="C80" s="21">
        <f t="shared" si="24"/>
        <v>0</v>
      </c>
      <c r="D80" s="21">
        <f t="shared" si="18"/>
        <v>0</v>
      </c>
      <c r="E80" s="21">
        <f t="shared" si="19"/>
        <v>0</v>
      </c>
      <c r="F80" s="21">
        <f t="shared" si="1"/>
        <v>0</v>
      </c>
      <c r="G80" s="21">
        <f t="shared" si="20"/>
        <v>0</v>
      </c>
      <c r="H80" s="21">
        <f t="shared" si="21"/>
        <v>0</v>
      </c>
      <c r="I80" s="21">
        <f t="shared" si="11"/>
        <v>0</v>
      </c>
      <c r="J80" s="23">
        <f t="shared" si="15"/>
        <v>0</v>
      </c>
      <c r="M80" s="31">
        <f t="shared" si="12"/>
        <v>0</v>
      </c>
      <c r="N80" s="25"/>
      <c r="O80" s="26"/>
      <c r="P80" s="26"/>
      <c r="Q80" s="26"/>
      <c r="R80" s="26"/>
      <c r="S80" s="21">
        <f t="shared" si="22"/>
        <v>0</v>
      </c>
      <c r="T80" s="21">
        <f t="shared" si="23"/>
        <v>0</v>
      </c>
      <c r="U80" s="21">
        <f t="shared" si="14"/>
        <v>0</v>
      </c>
      <c r="V80" s="23">
        <f t="shared" si="16"/>
        <v>0</v>
      </c>
    </row>
    <row r="81" spans="1:22">
      <c r="A81" s="31">
        <f t="shared" si="17"/>
        <v>0</v>
      </c>
      <c r="B81" s="25"/>
      <c r="C81" s="21">
        <f t="shared" si="24"/>
        <v>0</v>
      </c>
      <c r="D81" s="21">
        <f t="shared" si="18"/>
        <v>0</v>
      </c>
      <c r="E81" s="21">
        <f t="shared" si="19"/>
        <v>0</v>
      </c>
      <c r="F81" s="21">
        <f t="shared" si="1"/>
        <v>0</v>
      </c>
      <c r="G81" s="21">
        <f t="shared" si="20"/>
        <v>0</v>
      </c>
      <c r="H81" s="21">
        <f t="shared" si="21"/>
        <v>0</v>
      </c>
      <c r="I81" s="21">
        <f t="shared" si="11"/>
        <v>0</v>
      </c>
      <c r="J81" s="23">
        <f t="shared" si="15"/>
        <v>0</v>
      </c>
      <c r="M81" s="31">
        <f t="shared" si="12"/>
        <v>0</v>
      </c>
      <c r="N81" s="25"/>
      <c r="O81" s="26"/>
      <c r="P81" s="26"/>
      <c r="Q81" s="26"/>
      <c r="R81" s="26"/>
      <c r="S81" s="21">
        <f t="shared" si="22"/>
        <v>0</v>
      </c>
      <c r="T81" s="21">
        <f t="shared" si="23"/>
        <v>0</v>
      </c>
      <c r="U81" s="21">
        <f t="shared" si="14"/>
        <v>0</v>
      </c>
      <c r="V81" s="23">
        <f t="shared" si="16"/>
        <v>0</v>
      </c>
    </row>
    <row r="82" spans="1:22">
      <c r="A82" s="31">
        <f t="shared" si="17"/>
        <v>0</v>
      </c>
      <c r="B82" s="25"/>
      <c r="C82" s="21">
        <f t="shared" si="24"/>
        <v>0</v>
      </c>
      <c r="D82" s="21">
        <f t="shared" si="18"/>
        <v>0</v>
      </c>
      <c r="E82" s="21">
        <f t="shared" si="19"/>
        <v>0</v>
      </c>
      <c r="F82" s="21">
        <f t="shared" si="1"/>
        <v>0</v>
      </c>
      <c r="G82" s="21">
        <f t="shared" si="20"/>
        <v>0</v>
      </c>
      <c r="H82" s="21">
        <f t="shared" si="21"/>
        <v>0</v>
      </c>
      <c r="I82" s="21">
        <f t="shared" si="11"/>
        <v>0</v>
      </c>
      <c r="J82" s="23">
        <f t="shared" si="15"/>
        <v>0</v>
      </c>
      <c r="M82" s="31">
        <f t="shared" si="12"/>
        <v>0</v>
      </c>
      <c r="N82" s="25"/>
      <c r="O82" s="26"/>
      <c r="P82" s="26"/>
      <c r="Q82" s="26"/>
      <c r="R82" s="26"/>
      <c r="S82" s="21">
        <f t="shared" si="22"/>
        <v>0</v>
      </c>
      <c r="T82" s="21">
        <f t="shared" si="23"/>
        <v>0</v>
      </c>
      <c r="U82" s="21">
        <f t="shared" si="14"/>
        <v>0</v>
      </c>
      <c r="V82" s="23">
        <f t="shared" si="16"/>
        <v>0</v>
      </c>
    </row>
    <row r="83" spans="1:22">
      <c r="A83" s="31">
        <f t="shared" si="17"/>
        <v>0</v>
      </c>
      <c r="B83" s="25"/>
      <c r="C83" s="21">
        <f t="shared" si="24"/>
        <v>0</v>
      </c>
      <c r="D83" s="21">
        <f t="shared" si="18"/>
        <v>0</v>
      </c>
      <c r="E83" s="21">
        <f t="shared" si="19"/>
        <v>0</v>
      </c>
      <c r="F83" s="21">
        <f t="shared" si="1"/>
        <v>0</v>
      </c>
      <c r="G83" s="21">
        <f t="shared" si="20"/>
        <v>0</v>
      </c>
      <c r="H83" s="21">
        <f t="shared" si="21"/>
        <v>0</v>
      </c>
      <c r="I83" s="21">
        <f t="shared" si="11"/>
        <v>0</v>
      </c>
      <c r="J83" s="23">
        <f t="shared" si="15"/>
        <v>0</v>
      </c>
      <c r="M83" s="31">
        <f t="shared" si="12"/>
        <v>0</v>
      </c>
      <c r="N83" s="25"/>
      <c r="O83" s="26"/>
      <c r="P83" s="26"/>
      <c r="Q83" s="26"/>
      <c r="R83" s="26"/>
      <c r="S83" s="21">
        <f t="shared" si="22"/>
        <v>0</v>
      </c>
      <c r="T83" s="21">
        <f t="shared" si="23"/>
        <v>0</v>
      </c>
      <c r="U83" s="21">
        <f t="shared" si="14"/>
        <v>0</v>
      </c>
      <c r="V83" s="23">
        <f t="shared" si="16"/>
        <v>0</v>
      </c>
    </row>
    <row r="84" spans="1:22">
      <c r="A84" s="31">
        <f t="shared" si="17"/>
        <v>0</v>
      </c>
      <c r="B84" s="25"/>
      <c r="C84" s="21">
        <f t="shared" si="24"/>
        <v>0</v>
      </c>
      <c r="D84" s="21">
        <f t="shared" si="18"/>
        <v>0</v>
      </c>
      <c r="E84" s="21">
        <f t="shared" si="19"/>
        <v>0</v>
      </c>
      <c r="F84" s="21">
        <f t="shared" si="1"/>
        <v>0</v>
      </c>
      <c r="G84" s="21">
        <f t="shared" si="20"/>
        <v>0</v>
      </c>
      <c r="H84" s="21">
        <f t="shared" si="21"/>
        <v>0</v>
      </c>
      <c r="I84" s="21">
        <f t="shared" si="11"/>
        <v>0</v>
      </c>
      <c r="J84" s="23">
        <f t="shared" si="15"/>
        <v>0</v>
      </c>
      <c r="M84" s="31">
        <f t="shared" si="12"/>
        <v>0</v>
      </c>
      <c r="N84" s="25"/>
      <c r="O84" s="26"/>
      <c r="P84" s="26"/>
      <c r="Q84" s="26"/>
      <c r="R84" s="26"/>
      <c r="S84" s="21">
        <f t="shared" si="22"/>
        <v>0</v>
      </c>
      <c r="T84" s="21">
        <f t="shared" si="23"/>
        <v>0</v>
      </c>
      <c r="U84" s="21">
        <f t="shared" si="14"/>
        <v>0</v>
      </c>
      <c r="V84" s="23">
        <f t="shared" si="16"/>
        <v>0</v>
      </c>
    </row>
    <row r="85" spans="1:22">
      <c r="A85" s="31">
        <f t="shared" si="17"/>
        <v>0</v>
      </c>
      <c r="B85" s="25"/>
      <c r="C85" s="21">
        <f t="shared" si="24"/>
        <v>0</v>
      </c>
      <c r="D85" s="21">
        <f t="shared" si="18"/>
        <v>0</v>
      </c>
      <c r="E85" s="21">
        <f t="shared" si="19"/>
        <v>0</v>
      </c>
      <c r="F85" s="21">
        <f t="shared" si="1"/>
        <v>0</v>
      </c>
      <c r="G85" s="21">
        <f t="shared" si="20"/>
        <v>0</v>
      </c>
      <c r="H85" s="21">
        <f t="shared" si="21"/>
        <v>0</v>
      </c>
      <c r="I85" s="21">
        <f t="shared" si="11"/>
        <v>0</v>
      </c>
      <c r="J85" s="23">
        <f t="shared" si="15"/>
        <v>0</v>
      </c>
      <c r="M85" s="31">
        <f t="shared" si="12"/>
        <v>0</v>
      </c>
      <c r="N85" s="25"/>
      <c r="O85" s="26"/>
      <c r="P85" s="26"/>
      <c r="Q85" s="26"/>
      <c r="R85" s="26"/>
      <c r="S85" s="21">
        <f t="shared" si="22"/>
        <v>0</v>
      </c>
      <c r="T85" s="21">
        <f t="shared" si="23"/>
        <v>0</v>
      </c>
      <c r="U85" s="21">
        <f t="shared" si="14"/>
        <v>0</v>
      </c>
      <c r="V85" s="23">
        <f t="shared" si="16"/>
        <v>0</v>
      </c>
    </row>
    <row r="86" spans="1:22">
      <c r="A86" s="31">
        <f t="shared" si="17"/>
        <v>0</v>
      </c>
      <c r="B86" s="25"/>
      <c r="C86" s="21">
        <f t="shared" si="24"/>
        <v>0</v>
      </c>
      <c r="D86" s="21">
        <f t="shared" si="18"/>
        <v>0</v>
      </c>
      <c r="E86" s="21">
        <f t="shared" si="19"/>
        <v>0</v>
      </c>
      <c r="F86" s="21">
        <f t="shared" si="1"/>
        <v>0</v>
      </c>
      <c r="G86" s="21">
        <f t="shared" si="20"/>
        <v>0</v>
      </c>
      <c r="H86" s="21">
        <f t="shared" si="21"/>
        <v>0</v>
      </c>
      <c r="I86" s="21">
        <f t="shared" si="11"/>
        <v>0</v>
      </c>
      <c r="J86" s="23">
        <f t="shared" si="15"/>
        <v>0</v>
      </c>
      <c r="M86" s="31">
        <f t="shared" si="12"/>
        <v>0</v>
      </c>
      <c r="N86" s="25"/>
      <c r="O86" s="26"/>
      <c r="P86" s="26"/>
      <c r="Q86" s="26"/>
      <c r="R86" s="26"/>
      <c r="S86" s="21">
        <f t="shared" si="22"/>
        <v>0</v>
      </c>
      <c r="T86" s="21">
        <f t="shared" si="23"/>
        <v>0</v>
      </c>
      <c r="U86" s="21">
        <f t="shared" si="14"/>
        <v>0</v>
      </c>
      <c r="V86" s="23">
        <f t="shared" si="16"/>
        <v>0</v>
      </c>
    </row>
    <row r="87" spans="1:22">
      <c r="A87" s="31">
        <f t="shared" si="17"/>
        <v>0</v>
      </c>
      <c r="B87" s="25"/>
      <c r="C87" s="21">
        <f t="shared" si="24"/>
        <v>0</v>
      </c>
      <c r="D87" s="21">
        <f t="shared" si="18"/>
        <v>0</v>
      </c>
      <c r="E87" s="21">
        <f t="shared" si="19"/>
        <v>0</v>
      </c>
      <c r="F87" s="21">
        <f t="shared" si="1"/>
        <v>0</v>
      </c>
      <c r="G87" s="21">
        <f t="shared" si="20"/>
        <v>0</v>
      </c>
      <c r="H87" s="21">
        <f t="shared" si="21"/>
        <v>0</v>
      </c>
      <c r="I87" s="21">
        <f t="shared" si="11"/>
        <v>0</v>
      </c>
      <c r="J87" s="23">
        <f t="shared" si="15"/>
        <v>0</v>
      </c>
      <c r="M87" s="31">
        <f t="shared" si="12"/>
        <v>0</v>
      </c>
      <c r="N87" s="25"/>
      <c r="O87" s="26"/>
      <c r="P87" s="26"/>
      <c r="Q87" s="26"/>
      <c r="R87" s="26"/>
      <c r="S87" s="21">
        <f t="shared" si="22"/>
        <v>0</v>
      </c>
      <c r="T87" s="21">
        <f t="shared" si="23"/>
        <v>0</v>
      </c>
      <c r="U87" s="21">
        <f t="shared" si="14"/>
        <v>0</v>
      </c>
      <c r="V87" s="23">
        <f t="shared" si="16"/>
        <v>0</v>
      </c>
    </row>
    <row r="88" spans="1:22">
      <c r="A88" s="31">
        <f t="shared" si="17"/>
        <v>0</v>
      </c>
      <c r="B88" s="25"/>
      <c r="C88" s="21">
        <f t="shared" si="24"/>
        <v>0</v>
      </c>
      <c r="D88" s="21">
        <f t="shared" si="18"/>
        <v>0</v>
      </c>
      <c r="E88" s="21">
        <f t="shared" si="19"/>
        <v>0</v>
      </c>
      <c r="F88" s="21">
        <f t="shared" si="1"/>
        <v>0</v>
      </c>
      <c r="G88" s="21">
        <f t="shared" si="20"/>
        <v>0</v>
      </c>
      <c r="H88" s="21">
        <f t="shared" si="21"/>
        <v>0</v>
      </c>
      <c r="I88" s="21">
        <f t="shared" si="11"/>
        <v>0</v>
      </c>
      <c r="J88" s="23">
        <f t="shared" si="15"/>
        <v>0</v>
      </c>
      <c r="M88" s="31">
        <f t="shared" si="12"/>
        <v>0</v>
      </c>
      <c r="N88" s="25"/>
      <c r="O88" s="26"/>
      <c r="P88" s="26"/>
      <c r="Q88" s="26"/>
      <c r="R88" s="26"/>
      <c r="S88" s="21">
        <f t="shared" si="22"/>
        <v>0</v>
      </c>
      <c r="T88" s="21">
        <f t="shared" si="23"/>
        <v>0</v>
      </c>
      <c r="U88" s="21">
        <f t="shared" si="14"/>
        <v>0</v>
      </c>
      <c r="V88" s="23">
        <f t="shared" si="16"/>
        <v>0</v>
      </c>
    </row>
    <row r="89" spans="1:22">
      <c r="A89" s="31">
        <f t="shared" si="17"/>
        <v>0</v>
      </c>
      <c r="B89" s="25"/>
      <c r="C89" s="21">
        <f t="shared" si="24"/>
        <v>0</v>
      </c>
      <c r="D89" s="21">
        <f t="shared" si="18"/>
        <v>0</v>
      </c>
      <c r="E89" s="21">
        <f t="shared" si="19"/>
        <v>0</v>
      </c>
      <c r="F89" s="21">
        <f t="shared" si="1"/>
        <v>0</v>
      </c>
      <c r="G89" s="21">
        <f t="shared" si="20"/>
        <v>0</v>
      </c>
      <c r="H89" s="21">
        <f t="shared" si="21"/>
        <v>0</v>
      </c>
      <c r="I89" s="21">
        <f t="shared" si="11"/>
        <v>0</v>
      </c>
      <c r="J89" s="23">
        <f t="shared" si="15"/>
        <v>0</v>
      </c>
      <c r="M89" s="31">
        <f t="shared" si="12"/>
        <v>0</v>
      </c>
      <c r="N89" s="25"/>
      <c r="O89" s="26"/>
      <c r="P89" s="26"/>
      <c r="Q89" s="26"/>
      <c r="R89" s="26"/>
      <c r="S89" s="21">
        <f t="shared" si="22"/>
        <v>0</v>
      </c>
      <c r="T89" s="21">
        <f t="shared" si="23"/>
        <v>0</v>
      </c>
      <c r="U89" s="21">
        <f t="shared" si="14"/>
        <v>0</v>
      </c>
      <c r="V89" s="23">
        <f t="shared" si="16"/>
        <v>0</v>
      </c>
    </row>
    <row r="90" spans="1:22">
      <c r="A90" s="31">
        <f t="shared" si="17"/>
        <v>0</v>
      </c>
      <c r="B90" s="25"/>
      <c r="C90" s="21">
        <f t="shared" si="24"/>
        <v>0</v>
      </c>
      <c r="D90" s="21">
        <f t="shared" si="18"/>
        <v>0</v>
      </c>
      <c r="E90" s="21">
        <f t="shared" si="19"/>
        <v>0</v>
      </c>
      <c r="F90" s="21">
        <f t="shared" si="1"/>
        <v>0</v>
      </c>
      <c r="G90" s="21">
        <f t="shared" si="20"/>
        <v>0</v>
      </c>
      <c r="H90" s="21">
        <f t="shared" si="21"/>
        <v>0</v>
      </c>
      <c r="I90" s="21">
        <f t="shared" si="11"/>
        <v>0</v>
      </c>
      <c r="J90" s="23">
        <f t="shared" si="15"/>
        <v>0</v>
      </c>
      <c r="M90" s="31">
        <f t="shared" si="12"/>
        <v>0</v>
      </c>
      <c r="N90" s="25"/>
      <c r="O90" s="26"/>
      <c r="P90" s="26"/>
      <c r="Q90" s="26"/>
      <c r="R90" s="26"/>
      <c r="S90" s="21">
        <f t="shared" si="22"/>
        <v>0</v>
      </c>
      <c r="T90" s="21">
        <f t="shared" si="23"/>
        <v>0</v>
      </c>
      <c r="U90" s="21">
        <f t="shared" si="14"/>
        <v>0</v>
      </c>
      <c r="V90" s="23">
        <f t="shared" si="16"/>
        <v>0</v>
      </c>
    </row>
    <row r="91" spans="1:22">
      <c r="A91" s="31">
        <f t="shared" si="17"/>
        <v>0</v>
      </c>
      <c r="B91" s="25"/>
      <c r="C91" s="21">
        <f t="shared" si="24"/>
        <v>0</v>
      </c>
      <c r="D91" s="21">
        <f t="shared" si="18"/>
        <v>0</v>
      </c>
      <c r="E91" s="21">
        <f t="shared" si="19"/>
        <v>0</v>
      </c>
      <c r="F91" s="21">
        <f t="shared" si="1"/>
        <v>0</v>
      </c>
      <c r="G91" s="21">
        <f t="shared" si="20"/>
        <v>0</v>
      </c>
      <c r="H91" s="21">
        <f t="shared" si="21"/>
        <v>0</v>
      </c>
      <c r="I91" s="21">
        <f t="shared" si="11"/>
        <v>0</v>
      </c>
      <c r="J91" s="23">
        <f t="shared" si="15"/>
        <v>0</v>
      </c>
      <c r="M91" s="31">
        <f t="shared" si="12"/>
        <v>0</v>
      </c>
      <c r="N91" s="25"/>
      <c r="O91" s="26"/>
      <c r="P91" s="26"/>
      <c r="Q91" s="26"/>
      <c r="R91" s="26"/>
      <c r="S91" s="21">
        <f t="shared" si="22"/>
        <v>0</v>
      </c>
      <c r="T91" s="21">
        <f t="shared" si="23"/>
        <v>0</v>
      </c>
      <c r="U91" s="21">
        <f t="shared" si="14"/>
        <v>0</v>
      </c>
      <c r="V91" s="23">
        <f t="shared" si="16"/>
        <v>0</v>
      </c>
    </row>
    <row r="92" spans="1:22">
      <c r="A92" s="31">
        <f t="shared" si="17"/>
        <v>0</v>
      </c>
      <c r="B92" s="25"/>
      <c r="C92" s="21">
        <f t="shared" si="24"/>
        <v>0</v>
      </c>
      <c r="D92" s="21">
        <f t="shared" si="18"/>
        <v>0</v>
      </c>
      <c r="E92" s="21">
        <f t="shared" si="19"/>
        <v>0</v>
      </c>
      <c r="F92" s="21">
        <f>IF(A92&lt;&gt;0,$D$15,0)</f>
        <v>0</v>
      </c>
      <c r="G92" s="21">
        <f t="shared" si="20"/>
        <v>0</v>
      </c>
      <c r="H92" s="21">
        <f t="shared" si="21"/>
        <v>0</v>
      </c>
      <c r="I92" s="21">
        <f t="shared" si="11"/>
        <v>0</v>
      </c>
      <c r="J92" s="23">
        <f t="shared" si="15"/>
        <v>0</v>
      </c>
      <c r="M92" s="31">
        <f t="shared" si="12"/>
        <v>0</v>
      </c>
      <c r="N92" s="25"/>
      <c r="O92" s="26"/>
      <c r="P92" s="26"/>
      <c r="Q92" s="26"/>
      <c r="R92" s="26"/>
      <c r="S92" s="21">
        <f t="shared" si="22"/>
        <v>0</v>
      </c>
      <c r="T92" s="21">
        <f t="shared" si="23"/>
        <v>0</v>
      </c>
      <c r="U92" s="21">
        <f t="shared" si="14"/>
        <v>0</v>
      </c>
      <c r="V92" s="23">
        <f t="shared" si="16"/>
        <v>0</v>
      </c>
    </row>
    <row r="93" spans="1:22">
      <c r="A93" s="31">
        <f t="shared" si="17"/>
        <v>0</v>
      </c>
      <c r="B93" s="25"/>
      <c r="C93" s="21">
        <f t="shared" ref="C93:C104" si="25">IF(A93=0,0,IF((C92-D92)&lt;0,0,C92-D92))</f>
        <v>0</v>
      </c>
      <c r="D93" s="21">
        <f t="shared" ref="D93:D104" si="26">IF(A93=$D$12,C93,F93-H93-E93)</f>
        <v>0</v>
      </c>
      <c r="E93" s="21">
        <f t="shared" ref="E93:E104" si="27">ROUND(C93*($D$10/360)*(B93-B92),2)</f>
        <v>0</v>
      </c>
      <c r="F93" s="21">
        <f t="shared" ref="F93:F104" si="28">IF(A93&lt;&gt;0,$D$15,0)</f>
        <v>0</v>
      </c>
      <c r="G93" s="21">
        <f t="shared" ref="G93:G104" si="29">IF(A93=0,0,G92*(1+(($H$10/360)*(B93-B92))))</f>
        <v>0</v>
      </c>
      <c r="H93" s="21">
        <f t="shared" ref="H93:H104" si="30">IF(A93&lt;&gt;0,$H$18,0)</f>
        <v>0</v>
      </c>
      <c r="I93" s="21">
        <f t="shared" ref="I93:I104" si="31">IF(($G$29-SUM(I94:I152))&gt;F93,F93,$G$29-SUM(I94:I152))</f>
        <v>0</v>
      </c>
      <c r="J93" s="23">
        <f t="shared" ref="J93:J104" si="32">F93-I93</f>
        <v>0</v>
      </c>
      <c r="M93" s="31">
        <f t="shared" si="12"/>
        <v>0</v>
      </c>
      <c r="N93" s="63"/>
      <c r="O93" s="64"/>
      <c r="P93" s="65"/>
      <c r="Q93" s="64"/>
      <c r="R93" s="26"/>
      <c r="S93" s="21">
        <f t="shared" ref="S93:S104" si="33">IF(M93=0,0,S92*(1+(($H$10/360)*(N93-N92))))</f>
        <v>0</v>
      </c>
      <c r="T93" s="21">
        <f t="shared" ref="T93:T104" si="34">IF(M93&lt;&gt;0,$H$18,0)</f>
        <v>0</v>
      </c>
      <c r="U93" s="21">
        <f t="shared" ref="U93:U104" si="35">IF(($G$29-SUM(U94:U152))&gt;R93,R93,$G$29-SUM(U94:U152))</f>
        <v>0</v>
      </c>
      <c r="V93" s="23">
        <f t="shared" ref="V93:V104" si="36">R93-U93</f>
        <v>0</v>
      </c>
    </row>
    <row r="94" spans="1:22">
      <c r="A94" s="31">
        <f t="shared" si="17"/>
        <v>0</v>
      </c>
      <c r="B94" s="25"/>
      <c r="C94" s="21">
        <f t="shared" si="25"/>
        <v>0</v>
      </c>
      <c r="D94" s="21">
        <f t="shared" si="26"/>
        <v>0</v>
      </c>
      <c r="E94" s="21">
        <f t="shared" si="27"/>
        <v>0</v>
      </c>
      <c r="F94" s="21">
        <f t="shared" si="28"/>
        <v>0</v>
      </c>
      <c r="G94" s="21">
        <f t="shared" si="29"/>
        <v>0</v>
      </c>
      <c r="H94" s="21">
        <f t="shared" si="30"/>
        <v>0</v>
      </c>
      <c r="I94" s="21">
        <f t="shared" si="31"/>
        <v>0</v>
      </c>
      <c r="J94" s="23">
        <f t="shared" si="32"/>
        <v>0</v>
      </c>
      <c r="M94" s="31">
        <f t="shared" si="12"/>
        <v>0</v>
      </c>
      <c r="N94" s="63"/>
      <c r="O94" s="64"/>
      <c r="P94" s="65"/>
      <c r="Q94" s="64"/>
      <c r="R94" s="26"/>
      <c r="S94" s="21">
        <f t="shared" si="33"/>
        <v>0</v>
      </c>
      <c r="T94" s="21">
        <f t="shared" si="34"/>
        <v>0</v>
      </c>
      <c r="U94" s="21">
        <f t="shared" si="35"/>
        <v>0</v>
      </c>
      <c r="V94" s="23">
        <f t="shared" si="36"/>
        <v>0</v>
      </c>
    </row>
    <row r="95" spans="1:22">
      <c r="A95" s="31">
        <f t="shared" si="17"/>
        <v>0</v>
      </c>
      <c r="B95" s="25"/>
      <c r="C95" s="21">
        <f t="shared" si="25"/>
        <v>0</v>
      </c>
      <c r="D95" s="21">
        <f t="shared" si="26"/>
        <v>0</v>
      </c>
      <c r="E95" s="21">
        <f t="shared" si="27"/>
        <v>0</v>
      </c>
      <c r="F95" s="21">
        <f t="shared" si="28"/>
        <v>0</v>
      </c>
      <c r="G95" s="21">
        <f t="shared" si="29"/>
        <v>0</v>
      </c>
      <c r="H95" s="21">
        <f t="shared" si="30"/>
        <v>0</v>
      </c>
      <c r="I95" s="21">
        <f t="shared" si="31"/>
        <v>0</v>
      </c>
      <c r="J95" s="23">
        <f t="shared" si="32"/>
        <v>0</v>
      </c>
      <c r="M95" s="31">
        <f t="shared" si="12"/>
        <v>0</v>
      </c>
      <c r="N95" s="63"/>
      <c r="O95" s="64"/>
      <c r="P95" s="65"/>
      <c r="Q95" s="64"/>
      <c r="R95" s="26"/>
      <c r="S95" s="21">
        <f t="shared" si="33"/>
        <v>0</v>
      </c>
      <c r="T95" s="21">
        <f t="shared" si="34"/>
        <v>0</v>
      </c>
      <c r="U95" s="21">
        <f t="shared" si="35"/>
        <v>0</v>
      </c>
      <c r="V95" s="23">
        <f t="shared" si="36"/>
        <v>0</v>
      </c>
    </row>
    <row r="96" spans="1:22">
      <c r="A96" s="31">
        <f t="shared" si="17"/>
        <v>0</v>
      </c>
      <c r="B96" s="25"/>
      <c r="C96" s="21">
        <f t="shared" si="25"/>
        <v>0</v>
      </c>
      <c r="D96" s="21">
        <f t="shared" si="26"/>
        <v>0</v>
      </c>
      <c r="E96" s="21">
        <f t="shared" si="27"/>
        <v>0</v>
      </c>
      <c r="F96" s="21">
        <f t="shared" si="28"/>
        <v>0</v>
      </c>
      <c r="G96" s="21">
        <f t="shared" si="29"/>
        <v>0</v>
      </c>
      <c r="H96" s="21">
        <f t="shared" si="30"/>
        <v>0</v>
      </c>
      <c r="I96" s="21">
        <f t="shared" si="31"/>
        <v>0</v>
      </c>
      <c r="J96" s="23">
        <f t="shared" si="32"/>
        <v>0</v>
      </c>
      <c r="M96" s="31">
        <f t="shared" si="12"/>
        <v>0</v>
      </c>
      <c r="N96" s="63"/>
      <c r="O96" s="64"/>
      <c r="P96" s="65"/>
      <c r="Q96" s="64"/>
      <c r="R96" s="26"/>
      <c r="S96" s="21">
        <f t="shared" si="33"/>
        <v>0</v>
      </c>
      <c r="T96" s="21">
        <f t="shared" si="34"/>
        <v>0</v>
      </c>
      <c r="U96" s="21">
        <f t="shared" si="35"/>
        <v>0</v>
      </c>
      <c r="V96" s="23">
        <f t="shared" si="36"/>
        <v>0</v>
      </c>
    </row>
    <row r="97" spans="1:22">
      <c r="A97" s="31">
        <f t="shared" si="17"/>
        <v>0</v>
      </c>
      <c r="B97" s="25"/>
      <c r="C97" s="21">
        <f t="shared" si="25"/>
        <v>0</v>
      </c>
      <c r="D97" s="21">
        <f t="shared" si="26"/>
        <v>0</v>
      </c>
      <c r="E97" s="21">
        <f t="shared" si="27"/>
        <v>0</v>
      </c>
      <c r="F97" s="21">
        <f t="shared" si="28"/>
        <v>0</v>
      </c>
      <c r="G97" s="21">
        <f t="shared" si="29"/>
        <v>0</v>
      </c>
      <c r="H97" s="21">
        <f t="shared" si="30"/>
        <v>0</v>
      </c>
      <c r="I97" s="21">
        <f t="shared" si="31"/>
        <v>0</v>
      </c>
      <c r="J97" s="23">
        <f t="shared" si="32"/>
        <v>0</v>
      </c>
      <c r="M97" s="31">
        <f t="shared" si="12"/>
        <v>0</v>
      </c>
      <c r="N97" s="63"/>
      <c r="O97" s="64"/>
      <c r="P97" s="65"/>
      <c r="Q97" s="64"/>
      <c r="R97" s="26"/>
      <c r="S97" s="21">
        <f t="shared" si="33"/>
        <v>0</v>
      </c>
      <c r="T97" s="21">
        <f t="shared" si="34"/>
        <v>0</v>
      </c>
      <c r="U97" s="21">
        <f t="shared" si="35"/>
        <v>0</v>
      </c>
      <c r="V97" s="23">
        <f t="shared" si="36"/>
        <v>0</v>
      </c>
    </row>
    <row r="98" spans="1:22">
      <c r="A98" s="31">
        <f t="shared" si="17"/>
        <v>0</v>
      </c>
      <c r="B98" s="25"/>
      <c r="C98" s="21">
        <f t="shared" si="25"/>
        <v>0</v>
      </c>
      <c r="D98" s="21">
        <f t="shared" si="26"/>
        <v>0</v>
      </c>
      <c r="E98" s="21">
        <f t="shared" si="27"/>
        <v>0</v>
      </c>
      <c r="F98" s="21">
        <f t="shared" si="28"/>
        <v>0</v>
      </c>
      <c r="G98" s="21">
        <f t="shared" si="29"/>
        <v>0</v>
      </c>
      <c r="H98" s="21">
        <f t="shared" si="30"/>
        <v>0</v>
      </c>
      <c r="I98" s="21">
        <f t="shared" si="31"/>
        <v>0</v>
      </c>
      <c r="J98" s="23">
        <f t="shared" si="32"/>
        <v>0</v>
      </c>
      <c r="M98" s="31">
        <f t="shared" si="12"/>
        <v>0</v>
      </c>
      <c r="N98" s="63"/>
      <c r="O98" s="64"/>
      <c r="P98" s="65"/>
      <c r="Q98" s="64"/>
      <c r="R98" s="26"/>
      <c r="S98" s="21">
        <f t="shared" si="33"/>
        <v>0</v>
      </c>
      <c r="T98" s="21">
        <f t="shared" si="34"/>
        <v>0</v>
      </c>
      <c r="U98" s="21">
        <f t="shared" si="35"/>
        <v>0</v>
      </c>
      <c r="V98" s="23">
        <f t="shared" si="36"/>
        <v>0</v>
      </c>
    </row>
    <row r="99" spans="1:22">
      <c r="A99" s="31">
        <f t="shared" si="17"/>
        <v>0</v>
      </c>
      <c r="B99" s="25"/>
      <c r="C99" s="21">
        <f t="shared" si="25"/>
        <v>0</v>
      </c>
      <c r="D99" s="21">
        <f t="shared" si="26"/>
        <v>0</v>
      </c>
      <c r="E99" s="21">
        <f t="shared" si="27"/>
        <v>0</v>
      </c>
      <c r="F99" s="21">
        <f t="shared" si="28"/>
        <v>0</v>
      </c>
      <c r="G99" s="21">
        <f t="shared" si="29"/>
        <v>0</v>
      </c>
      <c r="H99" s="21">
        <f t="shared" si="30"/>
        <v>0</v>
      </c>
      <c r="I99" s="21">
        <f t="shared" si="31"/>
        <v>0</v>
      </c>
      <c r="J99" s="23">
        <f t="shared" si="32"/>
        <v>0</v>
      </c>
      <c r="M99" s="31">
        <f t="shared" ref="M99:M104" si="37">IF(M98=0,0,IF(M98&gt;=$D$12,0,M98+1))</f>
        <v>0</v>
      </c>
      <c r="N99" s="63"/>
      <c r="O99" s="64"/>
      <c r="P99" s="65"/>
      <c r="Q99" s="64"/>
      <c r="R99" s="26"/>
      <c r="S99" s="21">
        <f t="shared" si="33"/>
        <v>0</v>
      </c>
      <c r="T99" s="21">
        <f t="shared" si="34"/>
        <v>0</v>
      </c>
      <c r="U99" s="21">
        <f t="shared" si="35"/>
        <v>0</v>
      </c>
      <c r="V99" s="23">
        <f t="shared" si="36"/>
        <v>0</v>
      </c>
    </row>
    <row r="100" spans="1:22">
      <c r="A100" s="31">
        <f t="shared" si="17"/>
        <v>0</v>
      </c>
      <c r="B100" s="25"/>
      <c r="C100" s="21">
        <f t="shared" si="25"/>
        <v>0</v>
      </c>
      <c r="D100" s="21">
        <f t="shared" si="26"/>
        <v>0</v>
      </c>
      <c r="E100" s="21">
        <f t="shared" si="27"/>
        <v>0</v>
      </c>
      <c r="F100" s="21">
        <f t="shared" si="28"/>
        <v>0</v>
      </c>
      <c r="G100" s="21">
        <f t="shared" si="29"/>
        <v>0</v>
      </c>
      <c r="H100" s="21">
        <f t="shared" si="30"/>
        <v>0</v>
      </c>
      <c r="I100" s="21">
        <f t="shared" si="31"/>
        <v>0</v>
      </c>
      <c r="J100" s="23">
        <f t="shared" si="32"/>
        <v>0</v>
      </c>
      <c r="M100" s="31">
        <f t="shared" si="37"/>
        <v>0</v>
      </c>
      <c r="N100" s="63"/>
      <c r="O100" s="64"/>
      <c r="P100" s="65"/>
      <c r="Q100" s="64"/>
      <c r="R100" s="26"/>
      <c r="S100" s="21">
        <f t="shared" si="33"/>
        <v>0</v>
      </c>
      <c r="T100" s="21">
        <f t="shared" si="34"/>
        <v>0</v>
      </c>
      <c r="U100" s="21">
        <f t="shared" si="35"/>
        <v>0</v>
      </c>
      <c r="V100" s="23">
        <f t="shared" si="36"/>
        <v>0</v>
      </c>
    </row>
    <row r="101" spans="1:22">
      <c r="A101" s="31">
        <f t="shared" si="17"/>
        <v>0</v>
      </c>
      <c r="B101" s="25"/>
      <c r="C101" s="21">
        <f t="shared" si="25"/>
        <v>0</v>
      </c>
      <c r="D101" s="21">
        <f t="shared" si="26"/>
        <v>0</v>
      </c>
      <c r="E101" s="21">
        <f t="shared" si="27"/>
        <v>0</v>
      </c>
      <c r="F101" s="21">
        <f t="shared" si="28"/>
        <v>0</v>
      </c>
      <c r="G101" s="21">
        <f t="shared" si="29"/>
        <v>0</v>
      </c>
      <c r="H101" s="21">
        <f t="shared" si="30"/>
        <v>0</v>
      </c>
      <c r="I101" s="21">
        <f t="shared" si="31"/>
        <v>0</v>
      </c>
      <c r="J101" s="23">
        <f t="shared" si="32"/>
        <v>0</v>
      </c>
      <c r="M101" s="31">
        <f t="shared" si="37"/>
        <v>0</v>
      </c>
      <c r="N101" s="63"/>
      <c r="O101" s="64"/>
      <c r="P101" s="65"/>
      <c r="Q101" s="64"/>
      <c r="R101" s="26"/>
      <c r="S101" s="21">
        <f t="shared" si="33"/>
        <v>0</v>
      </c>
      <c r="T101" s="21">
        <f t="shared" si="34"/>
        <v>0</v>
      </c>
      <c r="U101" s="21">
        <f t="shared" si="35"/>
        <v>0</v>
      </c>
      <c r="V101" s="23">
        <f t="shared" si="36"/>
        <v>0</v>
      </c>
    </row>
    <row r="102" spans="1:22">
      <c r="A102" s="31">
        <f t="shared" si="17"/>
        <v>0</v>
      </c>
      <c r="B102" s="25"/>
      <c r="C102" s="21">
        <f t="shared" si="25"/>
        <v>0</v>
      </c>
      <c r="D102" s="21">
        <f t="shared" si="26"/>
        <v>0</v>
      </c>
      <c r="E102" s="21">
        <f t="shared" si="27"/>
        <v>0</v>
      </c>
      <c r="F102" s="21">
        <f t="shared" si="28"/>
        <v>0</v>
      </c>
      <c r="G102" s="21">
        <f t="shared" si="29"/>
        <v>0</v>
      </c>
      <c r="H102" s="21">
        <f t="shared" si="30"/>
        <v>0</v>
      </c>
      <c r="I102" s="21">
        <f t="shared" si="31"/>
        <v>0</v>
      </c>
      <c r="J102" s="23">
        <f t="shared" si="32"/>
        <v>0</v>
      </c>
      <c r="M102" s="31">
        <f t="shared" si="37"/>
        <v>0</v>
      </c>
      <c r="N102" s="63"/>
      <c r="O102" s="64"/>
      <c r="P102" s="65"/>
      <c r="Q102" s="64"/>
      <c r="R102" s="26"/>
      <c r="S102" s="21">
        <f t="shared" si="33"/>
        <v>0</v>
      </c>
      <c r="T102" s="21">
        <f t="shared" si="34"/>
        <v>0</v>
      </c>
      <c r="U102" s="21">
        <f t="shared" si="35"/>
        <v>0</v>
      </c>
      <c r="V102" s="23">
        <f t="shared" si="36"/>
        <v>0</v>
      </c>
    </row>
    <row r="103" spans="1:22">
      <c r="A103" s="31">
        <f t="shared" si="17"/>
        <v>0</v>
      </c>
      <c r="B103" s="25"/>
      <c r="C103" s="21">
        <f t="shared" si="25"/>
        <v>0</v>
      </c>
      <c r="D103" s="21">
        <f t="shared" si="26"/>
        <v>0</v>
      </c>
      <c r="E103" s="21">
        <f t="shared" si="27"/>
        <v>0</v>
      </c>
      <c r="F103" s="21">
        <f t="shared" si="28"/>
        <v>0</v>
      </c>
      <c r="G103" s="21">
        <f t="shared" si="29"/>
        <v>0</v>
      </c>
      <c r="H103" s="21">
        <f t="shared" si="30"/>
        <v>0</v>
      </c>
      <c r="I103" s="21">
        <f t="shared" si="31"/>
        <v>0</v>
      </c>
      <c r="J103" s="23">
        <f t="shared" si="32"/>
        <v>0</v>
      </c>
      <c r="M103" s="31">
        <f t="shared" si="37"/>
        <v>0</v>
      </c>
      <c r="N103" s="63"/>
      <c r="O103" s="64"/>
      <c r="P103" s="65"/>
      <c r="Q103" s="64"/>
      <c r="R103" s="26"/>
      <c r="S103" s="21">
        <f t="shared" si="33"/>
        <v>0</v>
      </c>
      <c r="T103" s="21">
        <f t="shared" si="34"/>
        <v>0</v>
      </c>
      <c r="U103" s="21">
        <f t="shared" si="35"/>
        <v>0</v>
      </c>
      <c r="V103" s="23">
        <f t="shared" si="36"/>
        <v>0</v>
      </c>
    </row>
    <row r="104" spans="1:22">
      <c r="A104" s="31">
        <f t="shared" si="17"/>
        <v>0</v>
      </c>
      <c r="B104" s="25"/>
      <c r="C104" s="21">
        <f t="shared" si="25"/>
        <v>0</v>
      </c>
      <c r="D104" s="21">
        <f t="shared" si="26"/>
        <v>0</v>
      </c>
      <c r="E104" s="21">
        <f t="shared" si="27"/>
        <v>0</v>
      </c>
      <c r="F104" s="21">
        <f t="shared" si="28"/>
        <v>0</v>
      </c>
      <c r="G104" s="21">
        <f t="shared" si="29"/>
        <v>0</v>
      </c>
      <c r="H104" s="21">
        <f t="shared" si="30"/>
        <v>0</v>
      </c>
      <c r="I104" s="21">
        <f t="shared" si="31"/>
        <v>0</v>
      </c>
      <c r="J104" s="23">
        <f t="shared" si="32"/>
        <v>0</v>
      </c>
      <c r="M104" s="31">
        <f t="shared" si="37"/>
        <v>0</v>
      </c>
      <c r="N104" s="63"/>
      <c r="O104" s="64"/>
      <c r="P104" s="65"/>
      <c r="Q104" s="64"/>
      <c r="R104" s="26"/>
      <c r="S104" s="21">
        <f t="shared" si="33"/>
        <v>0</v>
      </c>
      <c r="T104" s="21">
        <f t="shared" si="34"/>
        <v>0</v>
      </c>
      <c r="U104" s="21">
        <f t="shared" si="35"/>
        <v>0</v>
      </c>
      <c r="V104" s="23">
        <f t="shared" si="36"/>
        <v>0</v>
      </c>
    </row>
  </sheetData>
  <sheetProtection selectLockedCells="1"/>
  <dataConsolidate/>
  <mergeCells count="20">
    <mergeCell ref="D2:J5"/>
    <mergeCell ref="B7:D7"/>
    <mergeCell ref="B20:C20"/>
    <mergeCell ref="B21:C21"/>
    <mergeCell ref="G7:H8"/>
    <mergeCell ref="B8:C8"/>
    <mergeCell ref="B14:C14"/>
    <mergeCell ref="G17:H17"/>
    <mergeCell ref="G10:G11"/>
    <mergeCell ref="H10:H11"/>
    <mergeCell ref="B15:C15"/>
    <mergeCell ref="B10:C10"/>
    <mergeCell ref="B9:C9"/>
    <mergeCell ref="B11:C11"/>
    <mergeCell ref="B23:C23"/>
    <mergeCell ref="B27:D29"/>
    <mergeCell ref="B24:C24"/>
    <mergeCell ref="B12:C12"/>
    <mergeCell ref="B22:C22"/>
    <mergeCell ref="B13:C13"/>
  </mergeCells>
  <phoneticPr fontId="20" type="noConversion"/>
  <conditionalFormatting sqref="B15:C15">
    <cfRule type="cellIs" dxfId="0" priority="4" stopIfTrue="1" operator="equal">
      <formula>0</formula>
    </cfRule>
  </conditionalFormatting>
  <dataValidations disablePrompts="1" count="3">
    <dataValidation type="list" allowBlank="1" showInputMessage="1" showErrorMessage="1" sqref="D14">
      <formula1>$P$9:$P$10</formula1>
    </dataValidation>
    <dataValidation type="list" allowBlank="1" showInputMessage="1" showErrorMessage="1" sqref="D13">
      <formula1>$L$13:$L$20</formula1>
    </dataValidation>
    <dataValidation type="list" operator="equal" allowBlank="1" showInputMessage="1" showErrorMessage="1" sqref="D8">
      <formula1>K2:K6</formula1>
    </dataValidation>
  </dataValidations>
  <pageMargins left="0.74803149606299213" right="0.74803149606299213" top="0.98425196850393704" bottom="0.98425196850393704" header="0" footer="0"/>
  <pageSetup paperSize="256" scale="84" orientation="landscape" draft="1"/>
  <headerFooter alignWithMargins="0"/>
  <ignoredErrors>
    <ignoredError sqref="G29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1" r:id="rId3" name="Button 143">
              <controlPr defaultSize="0" print="0" autoFill="0" autoPict="0" macro="[0]!Nuevo">
                <anchor moveWithCells="1" sizeWithCells="1">
                  <from>
                    <xdr:col>6</xdr:col>
                    <xdr:colOff>215900</xdr:colOff>
                    <xdr:row>21</xdr:row>
                    <xdr:rowOff>38100</xdr:rowOff>
                  </from>
                  <to>
                    <xdr:col>7</xdr:col>
                    <xdr:colOff>1155700</xdr:colOff>
                    <xdr:row>23</xdr:row>
                    <xdr:rowOff>215900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/>
  <dimension ref="A2:G13"/>
  <sheetViews>
    <sheetView workbookViewId="0">
      <selection activeCell="D8" sqref="D8"/>
    </sheetView>
  </sheetViews>
  <sheetFormatPr baseColWidth="10" defaultRowHeight="14" x14ac:dyDescent="0"/>
  <cols>
    <col min="1" max="1" width="2" style="37" bestFit="1" customWidth="1"/>
    <col min="2" max="2" width="12" style="38" bestFit="1" customWidth="1"/>
    <col min="3" max="3" width="13.1640625" style="37" customWidth="1"/>
    <col min="4" max="4" width="15" style="37" bestFit="1" customWidth="1"/>
    <col min="5" max="7" width="11.5" style="37" customWidth="1"/>
    <col min="8" max="8" width="10.83203125" style="37"/>
    <col min="9" max="9" width="16.83203125" style="37" customWidth="1"/>
    <col min="10" max="10" width="10.83203125" style="37"/>
    <col min="11" max="11" width="17" style="37" customWidth="1"/>
    <col min="12" max="16384" width="10.83203125" style="37"/>
  </cols>
  <sheetData>
    <row r="2" spans="1:7" ht="15" customHeight="1">
      <c r="C2" s="96" t="s">
        <v>17</v>
      </c>
      <c r="D2" s="98" t="s">
        <v>26</v>
      </c>
      <c r="E2" s="100" t="s">
        <v>22</v>
      </c>
      <c r="F2" s="101"/>
      <c r="G2" s="102"/>
    </row>
    <row r="3" spans="1:7">
      <c r="C3" s="97"/>
      <c r="D3" s="99"/>
      <c r="E3" s="34" t="s">
        <v>23</v>
      </c>
      <c r="F3" s="34" t="s">
        <v>24</v>
      </c>
      <c r="G3" s="34" t="s">
        <v>25</v>
      </c>
    </row>
    <row r="4" spans="1:7">
      <c r="A4" s="37">
        <v>1</v>
      </c>
      <c r="B4" s="39">
        <v>3000</v>
      </c>
      <c r="C4" s="40" t="s">
        <v>11</v>
      </c>
      <c r="D4" s="35">
        <v>0.33900000000000002</v>
      </c>
      <c r="E4" s="36">
        <f>D4*0.9</f>
        <v>0.30510000000000004</v>
      </c>
      <c r="F4" s="36">
        <f>D4*0.8</f>
        <v>0.27120000000000005</v>
      </c>
      <c r="G4" s="36">
        <f>D4*0.7</f>
        <v>0.23730000000000001</v>
      </c>
    </row>
    <row r="5" spans="1:7">
      <c r="A5" s="37">
        <v>2</v>
      </c>
      <c r="B5" s="39">
        <v>10000</v>
      </c>
      <c r="C5" s="40" t="s">
        <v>12</v>
      </c>
      <c r="D5" s="35">
        <v>0.33300000000000002</v>
      </c>
      <c r="E5" s="36">
        <f>D5*0.9</f>
        <v>0.29970000000000002</v>
      </c>
      <c r="F5" s="36">
        <f>D5*0.8</f>
        <v>0.26640000000000003</v>
      </c>
      <c r="G5" s="36">
        <f>D5*0.7</f>
        <v>0.2331</v>
      </c>
    </row>
    <row r="6" spans="1:7">
      <c r="A6" s="37">
        <v>3</v>
      </c>
      <c r="B6" s="39">
        <v>10000</v>
      </c>
      <c r="C6" s="40" t="s">
        <v>13</v>
      </c>
      <c r="D6" s="35">
        <v>0.255</v>
      </c>
      <c r="E6" s="36">
        <f>D6*0.9</f>
        <v>0.22950000000000001</v>
      </c>
      <c r="F6" s="36">
        <f>D6*0.8</f>
        <v>0.20400000000000001</v>
      </c>
      <c r="G6" s="36">
        <f>D6*0.7</f>
        <v>0.17849999999999999</v>
      </c>
    </row>
    <row r="8" spans="1:7">
      <c r="D8" s="41">
        <v>40299</v>
      </c>
    </row>
    <row r="9" spans="1:7" ht="15" customHeight="1">
      <c r="C9" s="96" t="s">
        <v>17</v>
      </c>
      <c r="D9" s="98" t="s">
        <v>21</v>
      </c>
      <c r="E9" s="103" t="s">
        <v>22</v>
      </c>
      <c r="F9" s="103"/>
      <c r="G9" s="103"/>
    </row>
    <row r="10" spans="1:7">
      <c r="C10" s="97"/>
      <c r="D10" s="99"/>
      <c r="E10" s="34" t="s">
        <v>23</v>
      </c>
      <c r="F10" s="34" t="s">
        <v>24</v>
      </c>
      <c r="G10" s="34" t="s">
        <v>25</v>
      </c>
    </row>
    <row r="11" spans="1:7">
      <c r="A11" s="37">
        <v>1</v>
      </c>
      <c r="B11" s="39">
        <v>3000</v>
      </c>
      <c r="C11" s="40" t="s">
        <v>11</v>
      </c>
      <c r="D11" s="35">
        <v>0.30499999999999999</v>
      </c>
      <c r="E11" s="36">
        <f>D11*0.9</f>
        <v>0.27450000000000002</v>
      </c>
      <c r="F11" s="36">
        <f>D11*0.8</f>
        <v>0.24399999999999999</v>
      </c>
      <c r="G11" s="36">
        <f>D11*0.7</f>
        <v>0.2135</v>
      </c>
    </row>
    <row r="12" spans="1:7">
      <c r="A12" s="37">
        <v>2</v>
      </c>
      <c r="B12" s="39">
        <v>10000</v>
      </c>
      <c r="C12" s="40" t="s">
        <v>12</v>
      </c>
      <c r="D12" s="35">
        <v>0.27500000000000002</v>
      </c>
      <c r="E12" s="36">
        <f>D12*0.9</f>
        <v>0.24750000000000003</v>
      </c>
      <c r="F12" s="36">
        <f>D12*0.8</f>
        <v>0.22000000000000003</v>
      </c>
      <c r="G12" s="36">
        <f>D12*0.7</f>
        <v>0.1925</v>
      </c>
    </row>
    <row r="13" spans="1:7">
      <c r="A13" s="37">
        <v>3</v>
      </c>
      <c r="B13" s="39">
        <v>10000</v>
      </c>
      <c r="C13" s="40" t="s">
        <v>13</v>
      </c>
      <c r="D13" s="35">
        <v>0.255</v>
      </c>
      <c r="E13" s="36">
        <f>D13*0.9</f>
        <v>0.22950000000000001</v>
      </c>
      <c r="F13" s="36">
        <f>D13*0.8</f>
        <v>0.20400000000000001</v>
      </c>
      <c r="G13" s="36">
        <f>D13*0.7</f>
        <v>0.17849999999999999</v>
      </c>
    </row>
  </sheetData>
  <mergeCells count="6">
    <mergeCell ref="C2:C3"/>
    <mergeCell ref="D2:D3"/>
    <mergeCell ref="E2:G2"/>
    <mergeCell ref="C9:C10"/>
    <mergeCell ref="D9:D10"/>
    <mergeCell ref="E9:G9"/>
  </mergeCells>
  <phoneticPr fontId="20" type="noConversion"/>
  <pageMargins left="0.75" right="0.75" top="1" bottom="1" header="0" footer="0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Tasa Efectiva</vt:lpstr>
      <vt:lpstr>PARAMETRIZACION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PNFPEES</dc:creator>
  <cp:lastModifiedBy>Gabriel Bellettini</cp:lastModifiedBy>
  <cp:lastPrinted>2014-03-14T19:43:25Z</cp:lastPrinted>
  <dcterms:created xsi:type="dcterms:W3CDTF">2010-03-21T16:34:57Z</dcterms:created>
  <dcterms:modified xsi:type="dcterms:W3CDTF">2019-08-27T14:34:01Z</dcterms:modified>
</cp:coreProperties>
</file>